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at.telfer\OneDrive - Sun West School Division\OneDrive - Sun West School Division\Outcomes and Assessments\Grade 9\"/>
    </mc:Choice>
  </mc:AlternateContent>
  <bookViews>
    <workbookView xWindow="75" yWindow="465" windowWidth="28725" windowHeight="17535" tabRatio="615" activeTab="1"/>
  </bookViews>
  <sheets>
    <sheet name="Front Page" sheetId="1" r:id="rId1"/>
    <sheet name="9.1" sheetId="2" r:id="rId2"/>
    <sheet name="9.2" sheetId="3" r:id="rId3"/>
    <sheet name="9.3" sheetId="4" r:id="rId4"/>
    <sheet name="9.4" sheetId="5" r:id="rId5"/>
    <sheet name="9.5" sheetId="6" r:id="rId6"/>
    <sheet name="9.6" sheetId="7" r:id="rId7"/>
    <sheet name="9.7" sheetId="8" r:id="rId8"/>
    <sheet name="9.8" sheetId="9" r:id="rId9"/>
    <sheet name="9.9" sheetId="10" r:id="rId10"/>
    <sheet name="9.10" sheetId="11" r:id="rId11"/>
    <sheet name="9.11" sheetId="12" r:id="rId12"/>
    <sheet name="9.12" sheetId="13" r:id="rId13"/>
    <sheet name="9.13" sheetId="14" r:id="rId14"/>
  </sheets>
  <calcPr calcId="162913" concurrentCalc="0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5" i="7" l="1"/>
  <c r="C3" i="5"/>
  <c r="E3" i="5"/>
  <c r="G3" i="5"/>
  <c r="H3" i="5"/>
  <c r="E3" i="1"/>
  <c r="C3" i="6"/>
  <c r="E3" i="6"/>
  <c r="G3" i="6"/>
  <c r="H3" i="6"/>
  <c r="F3" i="1"/>
  <c r="C3" i="7"/>
  <c r="E3" i="7"/>
  <c r="G3" i="7"/>
  <c r="H3" i="7"/>
  <c r="G3" i="1"/>
  <c r="C3" i="8"/>
  <c r="E3" i="8"/>
  <c r="F3" i="8"/>
  <c r="H3" i="1"/>
  <c r="C3" i="9"/>
  <c r="E3" i="9"/>
  <c r="F3" i="9"/>
  <c r="I3" i="1"/>
  <c r="C3" i="10"/>
  <c r="D3" i="10"/>
  <c r="J3" i="1"/>
  <c r="C3" i="11"/>
  <c r="D3" i="11"/>
  <c r="K3" i="1"/>
  <c r="C3" i="12"/>
  <c r="D3" i="12"/>
  <c r="L3" i="1"/>
  <c r="C3" i="13"/>
  <c r="D3" i="13"/>
  <c r="M3" i="1"/>
  <c r="C3" i="14"/>
  <c r="D3" i="14"/>
  <c r="N3" i="1"/>
  <c r="C4" i="5"/>
  <c r="E4" i="5"/>
  <c r="G4" i="5"/>
  <c r="H4" i="5"/>
  <c r="E4" i="1"/>
  <c r="C4" i="6"/>
  <c r="E4" i="6"/>
  <c r="G4" i="6"/>
  <c r="H4" i="6"/>
  <c r="F4" i="1"/>
  <c r="C4" i="7"/>
  <c r="E4" i="7"/>
  <c r="G4" i="7"/>
  <c r="H4" i="7"/>
  <c r="G4" i="1"/>
  <c r="C4" i="8"/>
  <c r="E4" i="8"/>
  <c r="F4" i="8"/>
  <c r="H4" i="1"/>
  <c r="C4" i="9"/>
  <c r="E4" i="9"/>
  <c r="F4" i="9"/>
  <c r="I4" i="1"/>
  <c r="C4" i="10"/>
  <c r="D4" i="10"/>
  <c r="J4" i="1"/>
  <c r="C4" i="11"/>
  <c r="D4" i="11"/>
  <c r="K4" i="1"/>
  <c r="C4" i="12"/>
  <c r="D4" i="12"/>
  <c r="L4" i="1"/>
  <c r="C4" i="13"/>
  <c r="D4" i="13"/>
  <c r="M4" i="1"/>
  <c r="C4" i="14"/>
  <c r="D4" i="14"/>
  <c r="N4" i="1"/>
  <c r="C5" i="5"/>
  <c r="E5" i="5"/>
  <c r="G5" i="5"/>
  <c r="H5" i="5"/>
  <c r="E5" i="1"/>
  <c r="C5" i="6"/>
  <c r="E5" i="6"/>
  <c r="G5" i="6"/>
  <c r="H5" i="6"/>
  <c r="F5" i="1"/>
  <c r="E5" i="7"/>
  <c r="G5" i="7"/>
  <c r="H5" i="7"/>
  <c r="G5" i="1"/>
  <c r="C5" i="8"/>
  <c r="E5" i="8"/>
  <c r="F5" i="8"/>
  <c r="H5" i="1"/>
  <c r="C5" i="9"/>
  <c r="E5" i="9"/>
  <c r="F5" i="9"/>
  <c r="I5" i="1"/>
  <c r="C5" i="10"/>
  <c r="D5" i="10"/>
  <c r="J5" i="1"/>
  <c r="C5" i="11"/>
  <c r="D5" i="11"/>
  <c r="K5" i="1"/>
  <c r="C5" i="12"/>
  <c r="D5" i="12"/>
  <c r="L5" i="1"/>
  <c r="C5" i="13"/>
  <c r="D5" i="13"/>
  <c r="M5" i="1"/>
  <c r="C5" i="14"/>
  <c r="D5" i="14"/>
  <c r="N5" i="1"/>
  <c r="C6" i="5"/>
  <c r="E6" i="5"/>
  <c r="G6" i="5"/>
  <c r="H6" i="5"/>
  <c r="E6" i="1"/>
  <c r="C6" i="6"/>
  <c r="E6" i="6"/>
  <c r="G6" i="6"/>
  <c r="H6" i="6"/>
  <c r="F6" i="1"/>
  <c r="C6" i="7"/>
  <c r="E6" i="7"/>
  <c r="G6" i="7"/>
  <c r="H6" i="7"/>
  <c r="G6" i="1"/>
  <c r="C6" i="8"/>
  <c r="E6" i="8"/>
  <c r="F6" i="8"/>
  <c r="H6" i="1"/>
  <c r="C6" i="9"/>
  <c r="E6" i="9"/>
  <c r="F6" i="9"/>
  <c r="I6" i="1"/>
  <c r="C6" i="10"/>
  <c r="D6" i="10"/>
  <c r="J6" i="1"/>
  <c r="C6" i="11"/>
  <c r="D6" i="11"/>
  <c r="K6" i="1"/>
  <c r="C6" i="12"/>
  <c r="D6" i="12"/>
  <c r="L6" i="1"/>
  <c r="C6" i="13"/>
  <c r="D6" i="13"/>
  <c r="M6" i="1"/>
  <c r="C6" i="14"/>
  <c r="D6" i="14"/>
  <c r="N6" i="1"/>
  <c r="C7" i="5"/>
  <c r="E7" i="5"/>
  <c r="G7" i="5"/>
  <c r="H7" i="5"/>
  <c r="E7" i="1"/>
  <c r="C7" i="6"/>
  <c r="E7" i="6"/>
  <c r="G7" i="6"/>
  <c r="H7" i="6"/>
  <c r="F7" i="1"/>
  <c r="C7" i="7"/>
  <c r="E7" i="7"/>
  <c r="G7" i="7"/>
  <c r="H7" i="7"/>
  <c r="G7" i="1"/>
  <c r="C7" i="8"/>
  <c r="E7" i="8"/>
  <c r="F7" i="8"/>
  <c r="H7" i="1"/>
  <c r="C7" i="9"/>
  <c r="E7" i="9"/>
  <c r="F7" i="9"/>
  <c r="I7" i="1"/>
  <c r="C7" i="10"/>
  <c r="D7" i="10"/>
  <c r="J7" i="1"/>
  <c r="C7" i="11"/>
  <c r="D7" i="11"/>
  <c r="K7" i="1"/>
  <c r="C7" i="12"/>
  <c r="D7" i="12"/>
  <c r="L7" i="1"/>
  <c r="C7" i="13"/>
  <c r="D7" i="13"/>
  <c r="M7" i="1"/>
  <c r="C7" i="14"/>
  <c r="D7" i="14"/>
  <c r="N7" i="1"/>
  <c r="C8" i="5"/>
  <c r="E8" i="5"/>
  <c r="G8" i="5"/>
  <c r="H8" i="5"/>
  <c r="E8" i="1"/>
  <c r="C8" i="6"/>
  <c r="E8" i="6"/>
  <c r="G8" i="6"/>
  <c r="H8" i="6"/>
  <c r="F8" i="1"/>
  <c r="C8" i="7"/>
  <c r="E8" i="7"/>
  <c r="G8" i="7"/>
  <c r="H8" i="7"/>
  <c r="G8" i="1"/>
  <c r="C8" i="8"/>
  <c r="E8" i="8"/>
  <c r="F8" i="8"/>
  <c r="H8" i="1"/>
  <c r="C8" i="9"/>
  <c r="E8" i="9"/>
  <c r="F8" i="9"/>
  <c r="I8" i="1"/>
  <c r="C8" i="10"/>
  <c r="D8" i="10"/>
  <c r="J8" i="1"/>
  <c r="C8" i="11"/>
  <c r="D8" i="11"/>
  <c r="K8" i="1"/>
  <c r="C8" i="12"/>
  <c r="D8" i="12"/>
  <c r="L8" i="1"/>
  <c r="C8" i="13"/>
  <c r="D8" i="13"/>
  <c r="M8" i="1"/>
  <c r="C8" i="14"/>
  <c r="D8" i="14"/>
  <c r="N8" i="1"/>
  <c r="C9" i="5"/>
  <c r="E9" i="5"/>
  <c r="G9" i="5"/>
  <c r="H9" i="5"/>
  <c r="E9" i="1"/>
  <c r="C9" i="6"/>
  <c r="E9" i="6"/>
  <c r="G9" i="6"/>
  <c r="H9" i="6"/>
  <c r="F9" i="1"/>
  <c r="C9" i="7"/>
  <c r="E9" i="7"/>
  <c r="G9" i="7"/>
  <c r="H9" i="7"/>
  <c r="G9" i="1"/>
  <c r="C9" i="8"/>
  <c r="E9" i="8"/>
  <c r="F9" i="8"/>
  <c r="H9" i="1"/>
  <c r="C9" i="9"/>
  <c r="E9" i="9"/>
  <c r="F9" i="9"/>
  <c r="I9" i="1"/>
  <c r="C9" i="10"/>
  <c r="D9" i="10"/>
  <c r="J9" i="1"/>
  <c r="C9" i="11"/>
  <c r="D9" i="11"/>
  <c r="K9" i="1"/>
  <c r="C9" i="12"/>
  <c r="D9" i="12"/>
  <c r="L9" i="1"/>
  <c r="C9" i="13"/>
  <c r="D9" i="13"/>
  <c r="M9" i="1"/>
  <c r="C9" i="14"/>
  <c r="D9" i="14"/>
  <c r="N9" i="1"/>
  <c r="C10" i="5"/>
  <c r="E10" i="5"/>
  <c r="G10" i="5"/>
  <c r="H10" i="5"/>
  <c r="E10" i="1"/>
  <c r="C10" i="6"/>
  <c r="E10" i="6"/>
  <c r="G10" i="6"/>
  <c r="H10" i="6"/>
  <c r="F10" i="1"/>
  <c r="C10" i="7"/>
  <c r="E10" i="7"/>
  <c r="G10" i="7"/>
  <c r="H10" i="7"/>
  <c r="G10" i="1"/>
  <c r="C10" i="8"/>
  <c r="E10" i="8"/>
  <c r="F10" i="8"/>
  <c r="H10" i="1"/>
  <c r="C10" i="9"/>
  <c r="E10" i="9"/>
  <c r="F10" i="9"/>
  <c r="I10" i="1"/>
  <c r="C10" i="10"/>
  <c r="D10" i="10"/>
  <c r="J10" i="1"/>
  <c r="C10" i="11"/>
  <c r="D10" i="11"/>
  <c r="K10" i="1"/>
  <c r="C10" i="12"/>
  <c r="D10" i="12"/>
  <c r="L10" i="1"/>
  <c r="C10" i="13"/>
  <c r="D10" i="13"/>
  <c r="M10" i="1"/>
  <c r="C10" i="14"/>
  <c r="D10" i="14"/>
  <c r="N10" i="1"/>
  <c r="C11" i="5"/>
  <c r="E11" i="5"/>
  <c r="G11" i="5"/>
  <c r="H11" i="5"/>
  <c r="E11" i="1"/>
  <c r="C11" i="6"/>
  <c r="E11" i="6"/>
  <c r="G11" i="6"/>
  <c r="H11" i="6"/>
  <c r="F11" i="1"/>
  <c r="C11" i="7"/>
  <c r="E11" i="7"/>
  <c r="G11" i="7"/>
  <c r="H11" i="7"/>
  <c r="G11" i="1"/>
  <c r="C11" i="8"/>
  <c r="E11" i="8"/>
  <c r="F11" i="8"/>
  <c r="H11" i="1"/>
  <c r="C11" i="9"/>
  <c r="E11" i="9"/>
  <c r="F11" i="9"/>
  <c r="I11" i="1"/>
  <c r="C11" i="10"/>
  <c r="D11" i="10"/>
  <c r="J11" i="1"/>
  <c r="C11" i="11"/>
  <c r="D11" i="11"/>
  <c r="K11" i="1"/>
  <c r="C11" i="12"/>
  <c r="D11" i="12"/>
  <c r="L11" i="1"/>
  <c r="C11" i="13"/>
  <c r="D11" i="13"/>
  <c r="M11" i="1"/>
  <c r="C11" i="14"/>
  <c r="D11" i="14"/>
  <c r="N11" i="1"/>
  <c r="C12" i="5"/>
  <c r="E12" i="5"/>
  <c r="G12" i="5"/>
  <c r="H12" i="5"/>
  <c r="E12" i="1"/>
  <c r="C12" i="6"/>
  <c r="E12" i="6"/>
  <c r="G12" i="6"/>
  <c r="H12" i="6"/>
  <c r="F12" i="1"/>
  <c r="C12" i="7"/>
  <c r="E12" i="7"/>
  <c r="G12" i="7"/>
  <c r="H12" i="7"/>
  <c r="G12" i="1"/>
  <c r="C12" i="8"/>
  <c r="E12" i="8"/>
  <c r="F12" i="8"/>
  <c r="H12" i="1"/>
  <c r="C12" i="9"/>
  <c r="E12" i="9"/>
  <c r="F12" i="9"/>
  <c r="I12" i="1"/>
  <c r="C12" i="10"/>
  <c r="D12" i="10"/>
  <c r="J12" i="1"/>
  <c r="C12" i="11"/>
  <c r="D12" i="11"/>
  <c r="K12" i="1"/>
  <c r="C12" i="12"/>
  <c r="D12" i="12"/>
  <c r="L12" i="1"/>
  <c r="C12" i="13"/>
  <c r="D12" i="13"/>
  <c r="M12" i="1"/>
  <c r="C12" i="14"/>
  <c r="D12" i="14"/>
  <c r="N12" i="1"/>
  <c r="C13" i="5"/>
  <c r="E13" i="5"/>
  <c r="G13" i="5"/>
  <c r="H13" i="5"/>
  <c r="E13" i="1"/>
  <c r="C13" i="6"/>
  <c r="E13" i="6"/>
  <c r="G13" i="6"/>
  <c r="H13" i="6"/>
  <c r="F13" i="1"/>
  <c r="C13" i="7"/>
  <c r="E13" i="7"/>
  <c r="G13" i="7"/>
  <c r="H13" i="7"/>
  <c r="G13" i="1"/>
  <c r="C13" i="8"/>
  <c r="E13" i="8"/>
  <c r="F13" i="8"/>
  <c r="H13" i="1"/>
  <c r="C13" i="9"/>
  <c r="E13" i="9"/>
  <c r="F13" i="9"/>
  <c r="I13" i="1"/>
  <c r="C13" i="10"/>
  <c r="D13" i="10"/>
  <c r="J13" i="1"/>
  <c r="C13" i="11"/>
  <c r="D13" i="11"/>
  <c r="K13" i="1"/>
  <c r="C13" i="12"/>
  <c r="D13" i="12"/>
  <c r="L13" i="1"/>
  <c r="C13" i="13"/>
  <c r="D13" i="13"/>
  <c r="M13" i="1"/>
  <c r="C13" i="14"/>
  <c r="D13" i="14"/>
  <c r="N13" i="1"/>
  <c r="C14" i="5"/>
  <c r="E14" i="5"/>
  <c r="G14" i="5"/>
  <c r="H14" i="5"/>
  <c r="E14" i="1"/>
  <c r="C14" i="6"/>
  <c r="E14" i="6"/>
  <c r="G14" i="6"/>
  <c r="H14" i="6"/>
  <c r="F14" i="1"/>
  <c r="C14" i="7"/>
  <c r="E14" i="7"/>
  <c r="G14" i="7"/>
  <c r="H14" i="7"/>
  <c r="G14" i="1"/>
  <c r="C14" i="8"/>
  <c r="E14" i="8"/>
  <c r="F14" i="8"/>
  <c r="H14" i="1"/>
  <c r="C14" i="9"/>
  <c r="E14" i="9"/>
  <c r="F14" i="9"/>
  <c r="I14" i="1"/>
  <c r="C14" i="10"/>
  <c r="D14" i="10"/>
  <c r="J14" i="1"/>
  <c r="C14" i="11"/>
  <c r="D14" i="11"/>
  <c r="K14" i="1"/>
  <c r="C14" i="12"/>
  <c r="D14" i="12"/>
  <c r="L14" i="1"/>
  <c r="C14" i="13"/>
  <c r="D14" i="13"/>
  <c r="M14" i="1"/>
  <c r="C14" i="14"/>
  <c r="D14" i="14"/>
  <c r="N14" i="1"/>
  <c r="C15" i="5"/>
  <c r="E15" i="5"/>
  <c r="G15" i="5"/>
  <c r="H15" i="5"/>
  <c r="E15" i="1"/>
  <c r="C15" i="6"/>
  <c r="E15" i="6"/>
  <c r="G15" i="6"/>
  <c r="H15" i="6"/>
  <c r="F15" i="1"/>
  <c r="C15" i="7"/>
  <c r="E15" i="7"/>
  <c r="G15" i="7"/>
  <c r="H15" i="7"/>
  <c r="G15" i="1"/>
  <c r="C15" i="8"/>
  <c r="E15" i="8"/>
  <c r="F15" i="8"/>
  <c r="H15" i="1"/>
  <c r="C15" i="9"/>
  <c r="E15" i="9"/>
  <c r="F15" i="9"/>
  <c r="I15" i="1"/>
  <c r="C15" i="10"/>
  <c r="D15" i="10"/>
  <c r="J15" i="1"/>
  <c r="C15" i="11"/>
  <c r="D15" i="11"/>
  <c r="K15" i="1"/>
  <c r="C15" i="12"/>
  <c r="D15" i="12"/>
  <c r="L15" i="1"/>
  <c r="C15" i="13"/>
  <c r="D15" i="13"/>
  <c r="M15" i="1"/>
  <c r="C15" i="14"/>
  <c r="D15" i="14"/>
  <c r="N15" i="1"/>
  <c r="C16" i="5"/>
  <c r="E16" i="5"/>
  <c r="G16" i="5"/>
  <c r="H16" i="5"/>
  <c r="E16" i="1"/>
  <c r="C16" i="6"/>
  <c r="E16" i="6"/>
  <c r="G16" i="6"/>
  <c r="H16" i="6"/>
  <c r="F16" i="1"/>
  <c r="C16" i="7"/>
  <c r="E16" i="7"/>
  <c r="G16" i="7"/>
  <c r="H16" i="7"/>
  <c r="G16" i="1"/>
  <c r="C16" i="8"/>
  <c r="E16" i="8"/>
  <c r="F16" i="8"/>
  <c r="H16" i="1"/>
  <c r="C16" i="9"/>
  <c r="E16" i="9"/>
  <c r="F16" i="9"/>
  <c r="I16" i="1"/>
  <c r="C16" i="10"/>
  <c r="D16" i="10"/>
  <c r="J16" i="1"/>
  <c r="C16" i="11"/>
  <c r="D16" i="11"/>
  <c r="K16" i="1"/>
  <c r="C16" i="12"/>
  <c r="D16" i="12"/>
  <c r="L16" i="1"/>
  <c r="C16" i="13"/>
  <c r="D16" i="13"/>
  <c r="M16" i="1"/>
  <c r="C16" i="14"/>
  <c r="D16" i="14"/>
  <c r="N16" i="1"/>
  <c r="C17" i="5"/>
  <c r="E17" i="5"/>
  <c r="G17" i="5"/>
  <c r="H17" i="5"/>
  <c r="E17" i="1"/>
  <c r="C17" i="6"/>
  <c r="E17" i="6"/>
  <c r="G17" i="6"/>
  <c r="H17" i="6"/>
  <c r="F17" i="1"/>
  <c r="C17" i="7"/>
  <c r="E17" i="7"/>
  <c r="G17" i="7"/>
  <c r="H17" i="7"/>
  <c r="G17" i="1"/>
  <c r="C17" i="8"/>
  <c r="E17" i="8"/>
  <c r="F17" i="8"/>
  <c r="H17" i="1"/>
  <c r="C17" i="9"/>
  <c r="E17" i="9"/>
  <c r="F17" i="9"/>
  <c r="I17" i="1"/>
  <c r="C17" i="10"/>
  <c r="D17" i="10"/>
  <c r="J17" i="1"/>
  <c r="C17" i="11"/>
  <c r="D17" i="11"/>
  <c r="K17" i="1"/>
  <c r="C17" i="12"/>
  <c r="D17" i="12"/>
  <c r="L17" i="1"/>
  <c r="C17" i="13"/>
  <c r="D17" i="13"/>
  <c r="M17" i="1"/>
  <c r="C17" i="14"/>
  <c r="D17" i="14"/>
  <c r="N17" i="1"/>
  <c r="C18" i="5"/>
  <c r="E18" i="5"/>
  <c r="G18" i="5"/>
  <c r="H18" i="5"/>
  <c r="E18" i="1"/>
  <c r="C18" i="6"/>
  <c r="E18" i="6"/>
  <c r="G18" i="6"/>
  <c r="H18" i="6"/>
  <c r="F18" i="1"/>
  <c r="C18" i="7"/>
  <c r="E18" i="7"/>
  <c r="G18" i="7"/>
  <c r="H18" i="7"/>
  <c r="G18" i="1"/>
  <c r="C18" i="8"/>
  <c r="E18" i="8"/>
  <c r="F18" i="8"/>
  <c r="H18" i="1"/>
  <c r="C18" i="9"/>
  <c r="E18" i="9"/>
  <c r="F18" i="9"/>
  <c r="I18" i="1"/>
  <c r="C18" i="10"/>
  <c r="D18" i="10"/>
  <c r="J18" i="1"/>
  <c r="C18" i="11"/>
  <c r="D18" i="11"/>
  <c r="K18" i="1"/>
  <c r="C18" i="12"/>
  <c r="D18" i="12"/>
  <c r="L18" i="1"/>
  <c r="C18" i="13"/>
  <c r="D18" i="13"/>
  <c r="M18" i="1"/>
  <c r="C18" i="14"/>
  <c r="D18" i="14"/>
  <c r="N18" i="1"/>
  <c r="C19" i="5"/>
  <c r="E19" i="5"/>
  <c r="G19" i="5"/>
  <c r="H19" i="5"/>
  <c r="E19" i="1"/>
  <c r="C19" i="6"/>
  <c r="E19" i="6"/>
  <c r="G19" i="6"/>
  <c r="H19" i="6"/>
  <c r="F19" i="1"/>
  <c r="C19" i="7"/>
  <c r="E19" i="7"/>
  <c r="G19" i="7"/>
  <c r="H19" i="7"/>
  <c r="G19" i="1"/>
  <c r="C19" i="8"/>
  <c r="E19" i="8"/>
  <c r="F19" i="8"/>
  <c r="H19" i="1"/>
  <c r="C19" i="9"/>
  <c r="E19" i="9"/>
  <c r="F19" i="9"/>
  <c r="I19" i="1"/>
  <c r="C19" i="10"/>
  <c r="D19" i="10"/>
  <c r="J19" i="1"/>
  <c r="C19" i="11"/>
  <c r="D19" i="11"/>
  <c r="K19" i="1"/>
  <c r="C19" i="12"/>
  <c r="D19" i="12"/>
  <c r="L19" i="1"/>
  <c r="C19" i="13"/>
  <c r="D19" i="13"/>
  <c r="M19" i="1"/>
  <c r="C19" i="14"/>
  <c r="D19" i="14"/>
  <c r="N19" i="1"/>
  <c r="C20" i="5"/>
  <c r="E20" i="5"/>
  <c r="G20" i="5"/>
  <c r="H20" i="5"/>
  <c r="E20" i="1"/>
  <c r="C20" i="6"/>
  <c r="E20" i="6"/>
  <c r="G20" i="6"/>
  <c r="H20" i="6"/>
  <c r="F20" i="1"/>
  <c r="C20" i="7"/>
  <c r="E20" i="7"/>
  <c r="G20" i="7"/>
  <c r="H20" i="7"/>
  <c r="G20" i="1"/>
  <c r="C20" i="8"/>
  <c r="E20" i="8"/>
  <c r="F20" i="8"/>
  <c r="H20" i="1"/>
  <c r="C20" i="9"/>
  <c r="E20" i="9"/>
  <c r="F20" i="9"/>
  <c r="I20" i="1"/>
  <c r="C20" i="10"/>
  <c r="D20" i="10"/>
  <c r="J20" i="1"/>
  <c r="C20" i="11"/>
  <c r="D20" i="11"/>
  <c r="K20" i="1"/>
  <c r="C20" i="12"/>
  <c r="D20" i="12"/>
  <c r="L20" i="1"/>
  <c r="C20" i="13"/>
  <c r="D20" i="13"/>
  <c r="M20" i="1"/>
  <c r="C20" i="14"/>
  <c r="D20" i="14"/>
  <c r="N20" i="1"/>
  <c r="C21" i="5"/>
  <c r="E21" i="5"/>
  <c r="G21" i="5"/>
  <c r="H21" i="5"/>
  <c r="E21" i="1"/>
  <c r="C21" i="6"/>
  <c r="E21" i="6"/>
  <c r="G21" i="6"/>
  <c r="H21" i="6"/>
  <c r="F21" i="1"/>
  <c r="C21" i="7"/>
  <c r="E21" i="7"/>
  <c r="G21" i="7"/>
  <c r="H21" i="7"/>
  <c r="G21" i="1"/>
  <c r="C21" i="8"/>
  <c r="E21" i="8"/>
  <c r="F21" i="8"/>
  <c r="H21" i="1"/>
  <c r="C21" i="9"/>
  <c r="E21" i="9"/>
  <c r="F21" i="9"/>
  <c r="I21" i="1"/>
  <c r="C21" i="10"/>
  <c r="D21" i="10"/>
  <c r="J21" i="1"/>
  <c r="C21" i="11"/>
  <c r="D21" i="11"/>
  <c r="K21" i="1"/>
  <c r="C21" i="12"/>
  <c r="D21" i="12"/>
  <c r="L21" i="1"/>
  <c r="C21" i="13"/>
  <c r="D21" i="13"/>
  <c r="M21" i="1"/>
  <c r="C21" i="14"/>
  <c r="D21" i="14"/>
  <c r="N21" i="1"/>
  <c r="C22" i="5"/>
  <c r="E22" i="5"/>
  <c r="G22" i="5"/>
  <c r="H22" i="5"/>
  <c r="E22" i="1"/>
  <c r="C22" i="6"/>
  <c r="E22" i="6"/>
  <c r="G22" i="6"/>
  <c r="H22" i="6"/>
  <c r="F22" i="1"/>
  <c r="C22" i="7"/>
  <c r="E22" i="7"/>
  <c r="G22" i="7"/>
  <c r="H22" i="7"/>
  <c r="G22" i="1"/>
  <c r="C22" i="8"/>
  <c r="E22" i="8"/>
  <c r="F22" i="8"/>
  <c r="H22" i="1"/>
  <c r="C22" i="9"/>
  <c r="E22" i="9"/>
  <c r="F22" i="9"/>
  <c r="I22" i="1"/>
  <c r="C22" i="10"/>
  <c r="D22" i="10"/>
  <c r="J22" i="1"/>
  <c r="C22" i="11"/>
  <c r="D22" i="11"/>
  <c r="K22" i="1"/>
  <c r="C22" i="12"/>
  <c r="D22" i="12"/>
  <c r="L22" i="1"/>
  <c r="C22" i="13"/>
  <c r="D22" i="13"/>
  <c r="M22" i="1"/>
  <c r="C22" i="14"/>
  <c r="D22" i="14"/>
  <c r="N22" i="1"/>
  <c r="C23" i="5"/>
  <c r="E23" i="5"/>
  <c r="G23" i="5"/>
  <c r="H23" i="5"/>
  <c r="E23" i="1"/>
  <c r="C23" i="6"/>
  <c r="E23" i="6"/>
  <c r="G23" i="6"/>
  <c r="H23" i="6"/>
  <c r="F23" i="1"/>
  <c r="C23" i="7"/>
  <c r="E23" i="7"/>
  <c r="G23" i="7"/>
  <c r="H23" i="7"/>
  <c r="G23" i="1"/>
  <c r="C23" i="8"/>
  <c r="E23" i="8"/>
  <c r="F23" i="8"/>
  <c r="H23" i="1"/>
  <c r="C23" i="9"/>
  <c r="E23" i="9"/>
  <c r="F23" i="9"/>
  <c r="I23" i="1"/>
  <c r="C23" i="10"/>
  <c r="D23" i="10"/>
  <c r="J23" i="1"/>
  <c r="C23" i="11"/>
  <c r="D23" i="11"/>
  <c r="K23" i="1"/>
  <c r="C23" i="12"/>
  <c r="D23" i="12"/>
  <c r="L23" i="1"/>
  <c r="C23" i="13"/>
  <c r="D23" i="13"/>
  <c r="M23" i="1"/>
  <c r="C23" i="14"/>
  <c r="D23" i="14"/>
  <c r="N23" i="1"/>
  <c r="C24" i="5"/>
  <c r="E24" i="5"/>
  <c r="G24" i="5"/>
  <c r="H24" i="5"/>
  <c r="E24" i="1"/>
  <c r="C24" i="6"/>
  <c r="E24" i="6"/>
  <c r="G24" i="6"/>
  <c r="H24" i="6"/>
  <c r="F24" i="1"/>
  <c r="C24" i="7"/>
  <c r="E24" i="7"/>
  <c r="G24" i="7"/>
  <c r="H24" i="7"/>
  <c r="G24" i="1"/>
  <c r="C24" i="8"/>
  <c r="E24" i="8"/>
  <c r="F24" i="8"/>
  <c r="H24" i="1"/>
  <c r="C24" i="9"/>
  <c r="E24" i="9"/>
  <c r="F24" i="9"/>
  <c r="I24" i="1"/>
  <c r="C24" i="10"/>
  <c r="D24" i="10"/>
  <c r="J24" i="1"/>
  <c r="C24" i="11"/>
  <c r="D24" i="11"/>
  <c r="K24" i="1"/>
  <c r="C24" i="12"/>
  <c r="D24" i="12"/>
  <c r="L24" i="1"/>
  <c r="C24" i="13"/>
  <c r="D24" i="13"/>
  <c r="M24" i="1"/>
  <c r="C24" i="14"/>
  <c r="D24" i="14"/>
  <c r="N24" i="1"/>
  <c r="C25" i="5"/>
  <c r="E25" i="5"/>
  <c r="G25" i="5"/>
  <c r="H25" i="5"/>
  <c r="E25" i="1"/>
  <c r="C25" i="6"/>
  <c r="E25" i="6"/>
  <c r="G25" i="6"/>
  <c r="H25" i="6"/>
  <c r="F25" i="1"/>
  <c r="C25" i="7"/>
  <c r="E25" i="7"/>
  <c r="G25" i="7"/>
  <c r="H25" i="7"/>
  <c r="G25" i="1"/>
  <c r="C25" i="8"/>
  <c r="E25" i="8"/>
  <c r="F25" i="8"/>
  <c r="H25" i="1"/>
  <c r="C25" i="9"/>
  <c r="E25" i="9"/>
  <c r="F25" i="9"/>
  <c r="I25" i="1"/>
  <c r="C25" i="10"/>
  <c r="D25" i="10"/>
  <c r="J25" i="1"/>
  <c r="C25" i="11"/>
  <c r="D25" i="11"/>
  <c r="K25" i="1"/>
  <c r="C25" i="12"/>
  <c r="D25" i="12"/>
  <c r="L25" i="1"/>
  <c r="C25" i="13"/>
  <c r="D25" i="13"/>
  <c r="M25" i="1"/>
  <c r="C25" i="14"/>
  <c r="D25" i="14"/>
  <c r="N25" i="1"/>
  <c r="C26" i="5"/>
  <c r="E26" i="5"/>
  <c r="G26" i="5"/>
  <c r="H26" i="5"/>
  <c r="E26" i="1"/>
  <c r="C26" i="6"/>
  <c r="E26" i="6"/>
  <c r="G26" i="6"/>
  <c r="H26" i="6"/>
  <c r="F26" i="1"/>
  <c r="C26" i="7"/>
  <c r="E26" i="7"/>
  <c r="G26" i="7"/>
  <c r="H26" i="7"/>
  <c r="G26" i="1"/>
  <c r="C26" i="8"/>
  <c r="E26" i="8"/>
  <c r="F26" i="8"/>
  <c r="H26" i="1"/>
  <c r="C26" i="9"/>
  <c r="E26" i="9"/>
  <c r="F26" i="9"/>
  <c r="I26" i="1"/>
  <c r="C26" i="10"/>
  <c r="D26" i="10"/>
  <c r="J26" i="1"/>
  <c r="C26" i="11"/>
  <c r="D26" i="11"/>
  <c r="K26" i="1"/>
  <c r="C26" i="12"/>
  <c r="D26" i="12"/>
  <c r="L26" i="1"/>
  <c r="C26" i="13"/>
  <c r="D26" i="13"/>
  <c r="M26" i="1"/>
  <c r="C26" i="14"/>
  <c r="D26" i="14"/>
  <c r="N26" i="1"/>
  <c r="C27" i="5"/>
  <c r="E27" i="5"/>
  <c r="G27" i="5"/>
  <c r="H27" i="5"/>
  <c r="E27" i="1"/>
  <c r="C27" i="6"/>
  <c r="E27" i="6"/>
  <c r="G27" i="6"/>
  <c r="H27" i="6"/>
  <c r="F27" i="1"/>
  <c r="C27" i="7"/>
  <c r="E27" i="7"/>
  <c r="G27" i="7"/>
  <c r="H27" i="7"/>
  <c r="G27" i="1"/>
  <c r="C27" i="8"/>
  <c r="E27" i="8"/>
  <c r="F27" i="8"/>
  <c r="H27" i="1"/>
  <c r="C27" i="9"/>
  <c r="E27" i="9"/>
  <c r="F27" i="9"/>
  <c r="I27" i="1"/>
  <c r="C27" i="10"/>
  <c r="D27" i="10"/>
  <c r="J27" i="1"/>
  <c r="C27" i="11"/>
  <c r="D27" i="11"/>
  <c r="K27" i="1"/>
  <c r="C27" i="12"/>
  <c r="D27" i="12"/>
  <c r="L27" i="1"/>
  <c r="C27" i="13"/>
  <c r="D27" i="13"/>
  <c r="M27" i="1"/>
  <c r="C27" i="14"/>
  <c r="D27" i="14"/>
  <c r="N27" i="1"/>
  <c r="C28" i="5"/>
  <c r="E28" i="5"/>
  <c r="G28" i="5"/>
  <c r="H28" i="5"/>
  <c r="E28" i="1"/>
  <c r="C28" i="6"/>
  <c r="E28" i="6"/>
  <c r="G28" i="6"/>
  <c r="H28" i="6"/>
  <c r="F28" i="1"/>
  <c r="C28" i="7"/>
  <c r="E28" i="7"/>
  <c r="G28" i="7"/>
  <c r="H28" i="7"/>
  <c r="G28" i="1"/>
  <c r="C28" i="8"/>
  <c r="E28" i="8"/>
  <c r="F28" i="8"/>
  <c r="H28" i="1"/>
  <c r="C28" i="9"/>
  <c r="E28" i="9"/>
  <c r="F28" i="9"/>
  <c r="I28" i="1"/>
  <c r="C28" i="10"/>
  <c r="D28" i="10"/>
  <c r="J28" i="1"/>
  <c r="C28" i="11"/>
  <c r="D28" i="11"/>
  <c r="K28" i="1"/>
  <c r="C28" i="12"/>
  <c r="D28" i="12"/>
  <c r="L28" i="1"/>
  <c r="C28" i="13"/>
  <c r="D28" i="13"/>
  <c r="M28" i="1"/>
  <c r="C28" i="14"/>
  <c r="D28" i="14"/>
  <c r="N28" i="1"/>
  <c r="C29" i="5"/>
  <c r="E29" i="5"/>
  <c r="G29" i="5"/>
  <c r="H29" i="5"/>
  <c r="E29" i="1"/>
  <c r="C29" i="6"/>
  <c r="E29" i="6"/>
  <c r="G29" i="6"/>
  <c r="H29" i="6"/>
  <c r="F29" i="1"/>
  <c r="C29" i="7"/>
  <c r="E29" i="7"/>
  <c r="G29" i="7"/>
  <c r="H29" i="7"/>
  <c r="G29" i="1"/>
  <c r="C29" i="8"/>
  <c r="E29" i="8"/>
  <c r="F29" i="8"/>
  <c r="H29" i="1"/>
  <c r="C29" i="9"/>
  <c r="E29" i="9"/>
  <c r="F29" i="9"/>
  <c r="I29" i="1"/>
  <c r="C29" i="10"/>
  <c r="D29" i="10"/>
  <c r="J29" i="1"/>
  <c r="C29" i="11"/>
  <c r="D29" i="11"/>
  <c r="K29" i="1"/>
  <c r="C29" i="12"/>
  <c r="D29" i="12"/>
  <c r="L29" i="1"/>
  <c r="C29" i="13"/>
  <c r="D29" i="13"/>
  <c r="M29" i="1"/>
  <c r="C29" i="14"/>
  <c r="D29" i="14"/>
  <c r="N29" i="1"/>
  <c r="C30" i="5"/>
  <c r="E30" i="5"/>
  <c r="G30" i="5"/>
  <c r="H30" i="5"/>
  <c r="E30" i="1"/>
  <c r="C30" i="6"/>
  <c r="E30" i="6"/>
  <c r="G30" i="6"/>
  <c r="H30" i="6"/>
  <c r="F30" i="1"/>
  <c r="C30" i="7"/>
  <c r="E30" i="7"/>
  <c r="G30" i="7"/>
  <c r="H30" i="7"/>
  <c r="G30" i="1"/>
  <c r="C30" i="8"/>
  <c r="E30" i="8"/>
  <c r="F30" i="8"/>
  <c r="H30" i="1"/>
  <c r="C30" i="9"/>
  <c r="E30" i="9"/>
  <c r="F30" i="9"/>
  <c r="I30" i="1"/>
  <c r="C30" i="10"/>
  <c r="D30" i="10"/>
  <c r="J30" i="1"/>
  <c r="C30" i="11"/>
  <c r="D30" i="11"/>
  <c r="K30" i="1"/>
  <c r="C30" i="12"/>
  <c r="D30" i="12"/>
  <c r="L30" i="1"/>
  <c r="C30" i="13"/>
  <c r="D30" i="13"/>
  <c r="M30" i="1"/>
  <c r="C30" i="14"/>
  <c r="D30" i="14"/>
  <c r="N30" i="1"/>
  <c r="C31" i="5"/>
  <c r="E31" i="5"/>
  <c r="G31" i="5"/>
  <c r="H31" i="5"/>
  <c r="E31" i="1"/>
  <c r="C31" i="6"/>
  <c r="E31" i="6"/>
  <c r="G31" i="6"/>
  <c r="H31" i="6"/>
  <c r="F31" i="1"/>
  <c r="C31" i="7"/>
  <c r="E31" i="7"/>
  <c r="G31" i="7"/>
  <c r="H31" i="7"/>
  <c r="G31" i="1"/>
  <c r="C31" i="8"/>
  <c r="E31" i="8"/>
  <c r="F31" i="8"/>
  <c r="H31" i="1"/>
  <c r="C31" i="9"/>
  <c r="E31" i="9"/>
  <c r="F31" i="9"/>
  <c r="I31" i="1"/>
  <c r="C31" i="10"/>
  <c r="D31" i="10"/>
  <c r="J31" i="1"/>
  <c r="C31" i="11"/>
  <c r="D31" i="11"/>
  <c r="K31" i="1"/>
  <c r="C31" i="12"/>
  <c r="D31" i="12"/>
  <c r="L31" i="1"/>
  <c r="C31" i="13"/>
  <c r="D31" i="13"/>
  <c r="M31" i="1"/>
  <c r="C31" i="14"/>
  <c r="D31" i="14"/>
  <c r="N31" i="1"/>
  <c r="C32" i="5"/>
  <c r="E32" i="5"/>
  <c r="G32" i="5"/>
  <c r="H32" i="5"/>
  <c r="E32" i="1"/>
  <c r="C32" i="6"/>
  <c r="E32" i="6"/>
  <c r="G32" i="6"/>
  <c r="H32" i="6"/>
  <c r="F32" i="1"/>
  <c r="C32" i="7"/>
  <c r="E32" i="7"/>
  <c r="G32" i="7"/>
  <c r="H32" i="7"/>
  <c r="G32" i="1"/>
  <c r="C32" i="8"/>
  <c r="E32" i="8"/>
  <c r="F32" i="8"/>
  <c r="H32" i="1"/>
  <c r="C32" i="9"/>
  <c r="E32" i="9"/>
  <c r="F32" i="9"/>
  <c r="I32" i="1"/>
  <c r="C32" i="10"/>
  <c r="D32" i="10"/>
  <c r="J32" i="1"/>
  <c r="C32" i="11"/>
  <c r="D32" i="11"/>
  <c r="K32" i="1"/>
  <c r="C32" i="12"/>
  <c r="D32" i="12"/>
  <c r="L32" i="1"/>
  <c r="C32" i="13"/>
  <c r="D32" i="13"/>
  <c r="M32" i="1"/>
  <c r="C32" i="14"/>
  <c r="D32" i="14"/>
  <c r="N32" i="1"/>
  <c r="C33" i="5"/>
  <c r="E33" i="5"/>
  <c r="G33" i="5"/>
  <c r="H33" i="5"/>
  <c r="E33" i="1"/>
  <c r="C33" i="6"/>
  <c r="E33" i="6"/>
  <c r="G33" i="6"/>
  <c r="H33" i="6"/>
  <c r="F33" i="1"/>
  <c r="C33" i="7"/>
  <c r="E33" i="7"/>
  <c r="G33" i="7"/>
  <c r="H33" i="7"/>
  <c r="G33" i="1"/>
  <c r="C33" i="8"/>
  <c r="E33" i="8"/>
  <c r="F33" i="8"/>
  <c r="H33" i="1"/>
  <c r="C33" i="9"/>
  <c r="E33" i="9"/>
  <c r="F33" i="9"/>
  <c r="I33" i="1"/>
  <c r="C33" i="10"/>
  <c r="D33" i="10"/>
  <c r="J33" i="1"/>
  <c r="C33" i="11"/>
  <c r="D33" i="11"/>
  <c r="K33" i="1"/>
  <c r="C33" i="12"/>
  <c r="D33" i="12"/>
  <c r="L33" i="1"/>
  <c r="C33" i="13"/>
  <c r="D33" i="13"/>
  <c r="M33" i="1"/>
  <c r="C33" i="14"/>
  <c r="D33" i="14"/>
  <c r="N33" i="1"/>
  <c r="C34" i="5"/>
  <c r="E34" i="5"/>
  <c r="G34" i="5"/>
  <c r="H34" i="5"/>
  <c r="E34" i="1"/>
  <c r="C34" i="6"/>
  <c r="E34" i="6"/>
  <c r="G34" i="6"/>
  <c r="H34" i="6"/>
  <c r="F34" i="1"/>
  <c r="C34" i="7"/>
  <c r="E34" i="7"/>
  <c r="G34" i="7"/>
  <c r="H34" i="7"/>
  <c r="G34" i="1"/>
  <c r="C34" i="8"/>
  <c r="E34" i="8"/>
  <c r="F34" i="8"/>
  <c r="H34" i="1"/>
  <c r="C34" i="9"/>
  <c r="E34" i="9"/>
  <c r="F34" i="9"/>
  <c r="I34" i="1"/>
  <c r="C34" i="10"/>
  <c r="D34" i="10"/>
  <c r="J34" i="1"/>
  <c r="C34" i="11"/>
  <c r="D34" i="11"/>
  <c r="K34" i="1"/>
  <c r="C34" i="12"/>
  <c r="D34" i="12"/>
  <c r="L34" i="1"/>
  <c r="C34" i="13"/>
  <c r="D34" i="13"/>
  <c r="M34" i="1"/>
  <c r="C34" i="14"/>
  <c r="D34" i="14"/>
  <c r="N34" i="1"/>
  <c r="C35" i="5"/>
  <c r="E35" i="5"/>
  <c r="G35" i="5"/>
  <c r="H35" i="5"/>
  <c r="E35" i="1"/>
  <c r="C35" i="6"/>
  <c r="E35" i="6"/>
  <c r="G35" i="6"/>
  <c r="H35" i="6"/>
  <c r="F35" i="1"/>
  <c r="C35" i="7"/>
  <c r="E35" i="7"/>
  <c r="G35" i="7"/>
  <c r="H35" i="7"/>
  <c r="G35" i="1"/>
  <c r="C35" i="8"/>
  <c r="E35" i="8"/>
  <c r="F35" i="8"/>
  <c r="H35" i="1"/>
  <c r="C35" i="9"/>
  <c r="E35" i="9"/>
  <c r="F35" i="9"/>
  <c r="I35" i="1"/>
  <c r="C35" i="10"/>
  <c r="D35" i="10"/>
  <c r="J35" i="1"/>
  <c r="C35" i="11"/>
  <c r="D35" i="11"/>
  <c r="K35" i="1"/>
  <c r="C35" i="12"/>
  <c r="D35" i="12"/>
  <c r="L35" i="1"/>
  <c r="C35" i="13"/>
  <c r="D35" i="13"/>
  <c r="M35" i="1"/>
  <c r="C35" i="14"/>
  <c r="D35" i="14"/>
  <c r="N35" i="1"/>
  <c r="C36" i="5"/>
  <c r="E36" i="5"/>
  <c r="G36" i="5"/>
  <c r="H36" i="5"/>
  <c r="E36" i="1"/>
  <c r="C36" i="6"/>
  <c r="E36" i="6"/>
  <c r="G36" i="6"/>
  <c r="H36" i="6"/>
  <c r="F36" i="1"/>
  <c r="C36" i="7"/>
  <c r="E36" i="7"/>
  <c r="G36" i="7"/>
  <c r="H36" i="7"/>
  <c r="G36" i="1"/>
  <c r="C36" i="8"/>
  <c r="E36" i="8"/>
  <c r="F36" i="8"/>
  <c r="H36" i="1"/>
  <c r="C36" i="9"/>
  <c r="E36" i="9"/>
  <c r="F36" i="9"/>
  <c r="I36" i="1"/>
  <c r="C36" i="10"/>
  <c r="D36" i="10"/>
  <c r="J36" i="1"/>
  <c r="C36" i="11"/>
  <c r="D36" i="11"/>
  <c r="K36" i="1"/>
  <c r="C36" i="12"/>
  <c r="D36" i="12"/>
  <c r="L36" i="1"/>
  <c r="C36" i="13"/>
  <c r="D36" i="13"/>
  <c r="M36" i="1"/>
  <c r="C36" i="14"/>
  <c r="D36" i="14"/>
  <c r="N36" i="1"/>
  <c r="C37" i="5"/>
  <c r="E37" i="5"/>
  <c r="G37" i="5"/>
  <c r="H37" i="5"/>
  <c r="E37" i="1"/>
  <c r="C37" i="6"/>
  <c r="E37" i="6"/>
  <c r="G37" i="6"/>
  <c r="H37" i="6"/>
  <c r="F37" i="1"/>
  <c r="C37" i="7"/>
  <c r="E37" i="7"/>
  <c r="G37" i="7"/>
  <c r="H37" i="7"/>
  <c r="G37" i="1"/>
  <c r="C37" i="8"/>
  <c r="E37" i="8"/>
  <c r="F37" i="8"/>
  <c r="H37" i="1"/>
  <c r="C37" i="9"/>
  <c r="E37" i="9"/>
  <c r="F37" i="9"/>
  <c r="I37" i="1"/>
  <c r="C37" i="10"/>
  <c r="D37" i="10"/>
  <c r="J37" i="1"/>
  <c r="C37" i="11"/>
  <c r="D37" i="11"/>
  <c r="K37" i="1"/>
  <c r="C37" i="12"/>
  <c r="D37" i="12"/>
  <c r="L37" i="1"/>
  <c r="C37" i="13"/>
  <c r="D37" i="13"/>
  <c r="M37" i="1"/>
  <c r="C37" i="14"/>
  <c r="D37" i="14"/>
  <c r="N37" i="1"/>
  <c r="C38" i="5"/>
  <c r="E38" i="5"/>
  <c r="G38" i="5"/>
  <c r="H38" i="5"/>
  <c r="E38" i="1"/>
  <c r="C38" i="6"/>
  <c r="E38" i="6"/>
  <c r="G38" i="6"/>
  <c r="H38" i="6"/>
  <c r="F38" i="1"/>
  <c r="C38" i="7"/>
  <c r="E38" i="7"/>
  <c r="G38" i="7"/>
  <c r="H38" i="7"/>
  <c r="G38" i="1"/>
  <c r="C38" i="8"/>
  <c r="E38" i="8"/>
  <c r="F38" i="8"/>
  <c r="H38" i="1"/>
  <c r="C38" i="9"/>
  <c r="E38" i="9"/>
  <c r="F38" i="9"/>
  <c r="I38" i="1"/>
  <c r="C38" i="10"/>
  <c r="D38" i="10"/>
  <c r="J38" i="1"/>
  <c r="C38" i="11"/>
  <c r="D38" i="11"/>
  <c r="K38" i="1"/>
  <c r="C38" i="12"/>
  <c r="D38" i="12"/>
  <c r="L38" i="1"/>
  <c r="C38" i="13"/>
  <c r="D38" i="13"/>
  <c r="M38" i="1"/>
  <c r="C38" i="14"/>
  <c r="D38" i="14"/>
  <c r="N38" i="1"/>
  <c r="C39" i="5"/>
  <c r="E39" i="5"/>
  <c r="G39" i="5"/>
  <c r="H39" i="5"/>
  <c r="E39" i="1"/>
  <c r="C39" i="6"/>
  <c r="E39" i="6"/>
  <c r="G39" i="6"/>
  <c r="H39" i="6"/>
  <c r="F39" i="1"/>
  <c r="C39" i="7"/>
  <c r="E39" i="7"/>
  <c r="G39" i="7"/>
  <c r="H39" i="7"/>
  <c r="G39" i="1"/>
  <c r="C39" i="8"/>
  <c r="E39" i="8"/>
  <c r="F39" i="8"/>
  <c r="H39" i="1"/>
  <c r="C39" i="9"/>
  <c r="E39" i="9"/>
  <c r="F39" i="9"/>
  <c r="I39" i="1"/>
  <c r="C39" i="10"/>
  <c r="D39" i="10"/>
  <c r="J39" i="1"/>
  <c r="C39" i="11"/>
  <c r="D39" i="11"/>
  <c r="K39" i="1"/>
  <c r="C39" i="12"/>
  <c r="D39" i="12"/>
  <c r="L39" i="1"/>
  <c r="C39" i="13"/>
  <c r="D39" i="13"/>
  <c r="M39" i="1"/>
  <c r="C39" i="14"/>
  <c r="D39" i="14"/>
  <c r="N39" i="1"/>
  <c r="C40" i="5"/>
  <c r="E40" i="5"/>
  <c r="G40" i="5"/>
  <c r="H40" i="5"/>
  <c r="E40" i="1"/>
  <c r="C40" i="6"/>
  <c r="E40" i="6"/>
  <c r="G40" i="6"/>
  <c r="H40" i="6"/>
  <c r="F40" i="1"/>
  <c r="C40" i="7"/>
  <c r="E40" i="7"/>
  <c r="G40" i="7"/>
  <c r="H40" i="7"/>
  <c r="G40" i="1"/>
  <c r="C40" i="8"/>
  <c r="E40" i="8"/>
  <c r="F40" i="8"/>
  <c r="H40" i="1"/>
  <c r="C40" i="9"/>
  <c r="E40" i="9"/>
  <c r="F40" i="9"/>
  <c r="I40" i="1"/>
  <c r="C40" i="10"/>
  <c r="D40" i="10"/>
  <c r="J40" i="1"/>
  <c r="C40" i="11"/>
  <c r="D40" i="11"/>
  <c r="K40" i="1"/>
  <c r="C40" i="12"/>
  <c r="D40" i="12"/>
  <c r="L40" i="1"/>
  <c r="C40" i="13"/>
  <c r="D40" i="13"/>
  <c r="M40" i="1"/>
  <c r="C40" i="14"/>
  <c r="D40" i="14"/>
  <c r="N40" i="1"/>
  <c r="C41" i="5"/>
  <c r="E41" i="5"/>
  <c r="G41" i="5"/>
  <c r="H41" i="5"/>
  <c r="E41" i="1"/>
  <c r="C41" i="6"/>
  <c r="E41" i="6"/>
  <c r="G41" i="6"/>
  <c r="H41" i="6"/>
  <c r="F41" i="1"/>
  <c r="C41" i="7"/>
  <c r="E41" i="7"/>
  <c r="G41" i="7"/>
  <c r="H41" i="7"/>
  <c r="G41" i="1"/>
  <c r="C41" i="8"/>
  <c r="E41" i="8"/>
  <c r="F41" i="8"/>
  <c r="H41" i="1"/>
  <c r="C41" i="9"/>
  <c r="E41" i="9"/>
  <c r="F41" i="9"/>
  <c r="I41" i="1"/>
  <c r="C41" i="10"/>
  <c r="D41" i="10"/>
  <c r="J41" i="1"/>
  <c r="C41" i="11"/>
  <c r="D41" i="11"/>
  <c r="K41" i="1"/>
  <c r="C41" i="12"/>
  <c r="D41" i="12"/>
  <c r="L41" i="1"/>
  <c r="C41" i="13"/>
  <c r="D41" i="13"/>
  <c r="M41" i="1"/>
  <c r="C41" i="14"/>
  <c r="D41" i="14"/>
  <c r="N41" i="1"/>
  <c r="C2" i="14"/>
  <c r="D2" i="14"/>
  <c r="N2" i="1"/>
  <c r="C2" i="13"/>
  <c r="D2" i="13"/>
  <c r="M2" i="1"/>
  <c r="C2" i="12"/>
  <c r="D2" i="12"/>
  <c r="L2" i="1"/>
  <c r="C2" i="11"/>
  <c r="D2" i="11"/>
  <c r="K2" i="1"/>
  <c r="C2" i="10"/>
  <c r="D2" i="10"/>
  <c r="J2" i="1"/>
  <c r="C2" i="9"/>
  <c r="E2" i="9"/>
  <c r="F2" i="9"/>
  <c r="I2" i="1"/>
  <c r="C2" i="8"/>
  <c r="E2" i="8"/>
  <c r="F2" i="8"/>
  <c r="H2" i="1"/>
  <c r="C2" i="7"/>
  <c r="E2" i="7"/>
  <c r="G2" i="7"/>
  <c r="H2" i="7"/>
  <c r="G2" i="1"/>
  <c r="C2" i="6"/>
  <c r="E2" i="6"/>
  <c r="G2" i="6"/>
  <c r="H2" i="6"/>
  <c r="F2" i="1"/>
  <c r="C2" i="5"/>
  <c r="E2" i="5"/>
  <c r="G2" i="5"/>
  <c r="H2" i="5"/>
  <c r="E2" i="1"/>
  <c r="C2" i="4"/>
  <c r="E2" i="4"/>
  <c r="G2" i="4"/>
  <c r="I2" i="4"/>
  <c r="K2" i="4"/>
  <c r="M2" i="4"/>
  <c r="N2" i="4"/>
  <c r="C3" i="4"/>
  <c r="E3" i="4"/>
  <c r="G3" i="4"/>
  <c r="I3" i="4"/>
  <c r="K3" i="4"/>
  <c r="M3" i="4"/>
  <c r="N3" i="4"/>
  <c r="D3" i="1"/>
  <c r="C4" i="4"/>
  <c r="E4" i="4"/>
  <c r="G4" i="4"/>
  <c r="I4" i="4"/>
  <c r="K4" i="4"/>
  <c r="M4" i="4"/>
  <c r="N4" i="4"/>
  <c r="D4" i="1"/>
  <c r="C5" i="4"/>
  <c r="E5" i="4"/>
  <c r="G5" i="4"/>
  <c r="I5" i="4"/>
  <c r="K5" i="4"/>
  <c r="M5" i="4"/>
  <c r="N5" i="4"/>
  <c r="D5" i="1"/>
  <c r="C6" i="4"/>
  <c r="E6" i="4"/>
  <c r="G6" i="4"/>
  <c r="I6" i="4"/>
  <c r="K6" i="4"/>
  <c r="M6" i="4"/>
  <c r="N6" i="4"/>
  <c r="D6" i="1"/>
  <c r="C7" i="4"/>
  <c r="E7" i="4"/>
  <c r="G7" i="4"/>
  <c r="I7" i="4"/>
  <c r="K7" i="4"/>
  <c r="M7" i="4"/>
  <c r="N7" i="4"/>
  <c r="D7" i="1"/>
  <c r="C8" i="4"/>
  <c r="E8" i="4"/>
  <c r="G8" i="4"/>
  <c r="I8" i="4"/>
  <c r="K8" i="4"/>
  <c r="M8" i="4"/>
  <c r="N8" i="4"/>
  <c r="D8" i="1"/>
  <c r="C9" i="4"/>
  <c r="E9" i="4"/>
  <c r="G9" i="4"/>
  <c r="I9" i="4"/>
  <c r="K9" i="4"/>
  <c r="M9" i="4"/>
  <c r="N9" i="4"/>
  <c r="D9" i="1"/>
  <c r="C10" i="4"/>
  <c r="E10" i="4"/>
  <c r="G10" i="4"/>
  <c r="I10" i="4"/>
  <c r="K10" i="4"/>
  <c r="M10" i="4"/>
  <c r="N10" i="4"/>
  <c r="D10" i="1"/>
  <c r="C11" i="4"/>
  <c r="E11" i="4"/>
  <c r="G11" i="4"/>
  <c r="I11" i="4"/>
  <c r="K11" i="4"/>
  <c r="M11" i="4"/>
  <c r="N11" i="4"/>
  <c r="D11" i="1"/>
  <c r="C12" i="4"/>
  <c r="E12" i="4"/>
  <c r="G12" i="4"/>
  <c r="I12" i="4"/>
  <c r="K12" i="4"/>
  <c r="M12" i="4"/>
  <c r="N12" i="4"/>
  <c r="D12" i="1"/>
  <c r="C13" i="4"/>
  <c r="E13" i="4"/>
  <c r="G13" i="4"/>
  <c r="I13" i="4"/>
  <c r="K13" i="4"/>
  <c r="M13" i="4"/>
  <c r="N13" i="4"/>
  <c r="D13" i="1"/>
  <c r="C14" i="4"/>
  <c r="E14" i="4"/>
  <c r="G14" i="4"/>
  <c r="I14" i="4"/>
  <c r="K14" i="4"/>
  <c r="M14" i="4"/>
  <c r="N14" i="4"/>
  <c r="D14" i="1"/>
  <c r="C15" i="4"/>
  <c r="E15" i="4"/>
  <c r="G15" i="4"/>
  <c r="I15" i="4"/>
  <c r="K15" i="4"/>
  <c r="M15" i="4"/>
  <c r="N15" i="4"/>
  <c r="D15" i="1"/>
  <c r="C16" i="4"/>
  <c r="E16" i="4"/>
  <c r="G16" i="4"/>
  <c r="I16" i="4"/>
  <c r="K16" i="4"/>
  <c r="M16" i="4"/>
  <c r="N16" i="4"/>
  <c r="D16" i="1"/>
  <c r="C17" i="4"/>
  <c r="E17" i="4"/>
  <c r="G17" i="4"/>
  <c r="I17" i="4"/>
  <c r="K17" i="4"/>
  <c r="M17" i="4"/>
  <c r="N17" i="4"/>
  <c r="D17" i="1"/>
  <c r="C18" i="4"/>
  <c r="E18" i="4"/>
  <c r="G18" i="4"/>
  <c r="I18" i="4"/>
  <c r="K18" i="4"/>
  <c r="M18" i="4"/>
  <c r="N18" i="4"/>
  <c r="D18" i="1"/>
  <c r="C19" i="4"/>
  <c r="E19" i="4"/>
  <c r="G19" i="4"/>
  <c r="I19" i="4"/>
  <c r="K19" i="4"/>
  <c r="M19" i="4"/>
  <c r="N19" i="4"/>
  <c r="D19" i="1"/>
  <c r="C20" i="4"/>
  <c r="E20" i="4"/>
  <c r="G20" i="4"/>
  <c r="I20" i="4"/>
  <c r="K20" i="4"/>
  <c r="M20" i="4"/>
  <c r="N20" i="4"/>
  <c r="D20" i="1"/>
  <c r="C21" i="4"/>
  <c r="E21" i="4"/>
  <c r="G21" i="4"/>
  <c r="I21" i="4"/>
  <c r="K21" i="4"/>
  <c r="M21" i="4"/>
  <c r="N21" i="4"/>
  <c r="D21" i="1"/>
  <c r="C22" i="4"/>
  <c r="E22" i="4"/>
  <c r="G22" i="4"/>
  <c r="I22" i="4"/>
  <c r="K22" i="4"/>
  <c r="M22" i="4"/>
  <c r="N22" i="4"/>
  <c r="D22" i="1"/>
  <c r="C23" i="4"/>
  <c r="E23" i="4"/>
  <c r="G23" i="4"/>
  <c r="I23" i="4"/>
  <c r="K23" i="4"/>
  <c r="M23" i="4"/>
  <c r="N23" i="4"/>
  <c r="D23" i="1"/>
  <c r="C24" i="4"/>
  <c r="E24" i="4"/>
  <c r="G24" i="4"/>
  <c r="I24" i="4"/>
  <c r="K24" i="4"/>
  <c r="M24" i="4"/>
  <c r="N24" i="4"/>
  <c r="D24" i="1"/>
  <c r="C25" i="4"/>
  <c r="E25" i="4"/>
  <c r="G25" i="4"/>
  <c r="I25" i="4"/>
  <c r="K25" i="4"/>
  <c r="M25" i="4"/>
  <c r="N25" i="4"/>
  <c r="D25" i="1"/>
  <c r="C26" i="4"/>
  <c r="E26" i="4"/>
  <c r="G26" i="4"/>
  <c r="I26" i="4"/>
  <c r="K26" i="4"/>
  <c r="M26" i="4"/>
  <c r="N26" i="4"/>
  <c r="D26" i="1"/>
  <c r="C27" i="4"/>
  <c r="E27" i="4"/>
  <c r="G27" i="4"/>
  <c r="I27" i="4"/>
  <c r="K27" i="4"/>
  <c r="M27" i="4"/>
  <c r="N27" i="4"/>
  <c r="D27" i="1"/>
  <c r="C28" i="4"/>
  <c r="E28" i="4"/>
  <c r="G28" i="4"/>
  <c r="I28" i="4"/>
  <c r="K28" i="4"/>
  <c r="M28" i="4"/>
  <c r="N28" i="4"/>
  <c r="D28" i="1"/>
  <c r="C29" i="4"/>
  <c r="E29" i="4"/>
  <c r="G29" i="4"/>
  <c r="I29" i="4"/>
  <c r="K29" i="4"/>
  <c r="M29" i="4"/>
  <c r="N29" i="4"/>
  <c r="D29" i="1"/>
  <c r="C30" i="4"/>
  <c r="E30" i="4"/>
  <c r="G30" i="4"/>
  <c r="I30" i="4"/>
  <c r="K30" i="4"/>
  <c r="M30" i="4"/>
  <c r="N30" i="4"/>
  <c r="D30" i="1"/>
  <c r="C31" i="4"/>
  <c r="E31" i="4"/>
  <c r="G31" i="4"/>
  <c r="I31" i="4"/>
  <c r="K31" i="4"/>
  <c r="M31" i="4"/>
  <c r="N31" i="4"/>
  <c r="D31" i="1"/>
  <c r="C32" i="4"/>
  <c r="E32" i="4"/>
  <c r="G32" i="4"/>
  <c r="I32" i="4"/>
  <c r="K32" i="4"/>
  <c r="M32" i="4"/>
  <c r="N32" i="4"/>
  <c r="D32" i="1"/>
  <c r="C33" i="4"/>
  <c r="E33" i="4"/>
  <c r="G33" i="4"/>
  <c r="I33" i="4"/>
  <c r="K33" i="4"/>
  <c r="M33" i="4"/>
  <c r="N33" i="4"/>
  <c r="D33" i="1"/>
  <c r="C34" i="4"/>
  <c r="E34" i="4"/>
  <c r="G34" i="4"/>
  <c r="I34" i="4"/>
  <c r="K34" i="4"/>
  <c r="M34" i="4"/>
  <c r="N34" i="4"/>
  <c r="D34" i="1"/>
  <c r="C35" i="4"/>
  <c r="E35" i="4"/>
  <c r="G35" i="4"/>
  <c r="I35" i="4"/>
  <c r="K35" i="4"/>
  <c r="M35" i="4"/>
  <c r="N35" i="4"/>
  <c r="D35" i="1"/>
  <c r="C36" i="4"/>
  <c r="E36" i="4"/>
  <c r="G36" i="4"/>
  <c r="I36" i="4"/>
  <c r="K36" i="4"/>
  <c r="M36" i="4"/>
  <c r="N36" i="4"/>
  <c r="D36" i="1"/>
  <c r="C37" i="4"/>
  <c r="E37" i="4"/>
  <c r="G37" i="4"/>
  <c r="I37" i="4"/>
  <c r="K37" i="4"/>
  <c r="M37" i="4"/>
  <c r="N37" i="4"/>
  <c r="D37" i="1"/>
  <c r="C38" i="4"/>
  <c r="E38" i="4"/>
  <c r="G38" i="4"/>
  <c r="I38" i="4"/>
  <c r="K38" i="4"/>
  <c r="M38" i="4"/>
  <c r="N38" i="4"/>
  <c r="D38" i="1"/>
  <c r="C39" i="4"/>
  <c r="E39" i="4"/>
  <c r="G39" i="4"/>
  <c r="I39" i="4"/>
  <c r="K39" i="4"/>
  <c r="M39" i="4"/>
  <c r="N39" i="4"/>
  <c r="D39" i="1"/>
  <c r="C40" i="4"/>
  <c r="E40" i="4"/>
  <c r="G40" i="4"/>
  <c r="I40" i="4"/>
  <c r="K40" i="4"/>
  <c r="M40" i="4"/>
  <c r="N40" i="4"/>
  <c r="D40" i="1"/>
  <c r="C41" i="4"/>
  <c r="E41" i="4"/>
  <c r="G41" i="4"/>
  <c r="I41" i="4"/>
  <c r="K41" i="4"/>
  <c r="M41" i="4"/>
  <c r="N41" i="4"/>
  <c r="D41" i="1"/>
  <c r="D2" i="1"/>
  <c r="C3" i="3"/>
  <c r="D3" i="3"/>
  <c r="C3" i="1"/>
  <c r="C4" i="3"/>
  <c r="D4" i="3"/>
  <c r="C4" i="1"/>
  <c r="C5" i="3"/>
  <c r="D5" i="3"/>
  <c r="C5" i="1"/>
  <c r="C6" i="3"/>
  <c r="D6" i="3"/>
  <c r="C6" i="1"/>
  <c r="C7" i="3"/>
  <c r="D7" i="3"/>
  <c r="C7" i="1"/>
  <c r="C8" i="3"/>
  <c r="D8" i="3"/>
  <c r="C8" i="1"/>
  <c r="C9" i="3"/>
  <c r="D9" i="3"/>
  <c r="C9" i="1"/>
  <c r="C10" i="3"/>
  <c r="D10" i="3"/>
  <c r="C10" i="1"/>
  <c r="C11" i="3"/>
  <c r="D11" i="3"/>
  <c r="C11" i="1"/>
  <c r="C12" i="3"/>
  <c r="D12" i="3"/>
  <c r="C12" i="1"/>
  <c r="C13" i="3"/>
  <c r="D13" i="3"/>
  <c r="C13" i="1"/>
  <c r="C14" i="3"/>
  <c r="D14" i="3"/>
  <c r="C14" i="1"/>
  <c r="C15" i="3"/>
  <c r="D15" i="3"/>
  <c r="C15" i="1"/>
  <c r="C16" i="3"/>
  <c r="D16" i="3"/>
  <c r="C16" i="1"/>
  <c r="C17" i="3"/>
  <c r="D17" i="3"/>
  <c r="C17" i="1"/>
  <c r="C18" i="3"/>
  <c r="D18" i="3"/>
  <c r="C18" i="1"/>
  <c r="C19" i="3"/>
  <c r="D19" i="3"/>
  <c r="C19" i="1"/>
  <c r="C20" i="3"/>
  <c r="D20" i="3"/>
  <c r="C20" i="1"/>
  <c r="C21" i="3"/>
  <c r="D21" i="3"/>
  <c r="C21" i="1"/>
  <c r="C22" i="3"/>
  <c r="D22" i="3"/>
  <c r="C22" i="1"/>
  <c r="C23" i="3"/>
  <c r="D23" i="3"/>
  <c r="C23" i="1"/>
  <c r="C24" i="3"/>
  <c r="D24" i="3"/>
  <c r="C24" i="1"/>
  <c r="C25" i="3"/>
  <c r="D25" i="3"/>
  <c r="C25" i="1"/>
  <c r="C26" i="3"/>
  <c r="D26" i="3"/>
  <c r="C26" i="1"/>
  <c r="C27" i="3"/>
  <c r="D27" i="3"/>
  <c r="C27" i="1"/>
  <c r="C28" i="3"/>
  <c r="D28" i="3"/>
  <c r="C28" i="1"/>
  <c r="C29" i="3"/>
  <c r="D29" i="3"/>
  <c r="C29" i="1"/>
  <c r="C30" i="3"/>
  <c r="D30" i="3"/>
  <c r="C30" i="1"/>
  <c r="C31" i="3"/>
  <c r="D31" i="3"/>
  <c r="C31" i="1"/>
  <c r="C32" i="3"/>
  <c r="D32" i="3"/>
  <c r="C32" i="1"/>
  <c r="C33" i="3"/>
  <c r="D33" i="3"/>
  <c r="C33" i="1"/>
  <c r="C34" i="3"/>
  <c r="D34" i="3"/>
  <c r="C34" i="1"/>
  <c r="C35" i="3"/>
  <c r="D35" i="3"/>
  <c r="C35" i="1"/>
  <c r="C36" i="3"/>
  <c r="D36" i="3"/>
  <c r="C36" i="1"/>
  <c r="C37" i="3"/>
  <c r="D37" i="3"/>
  <c r="C37" i="1"/>
  <c r="C38" i="3"/>
  <c r="D38" i="3"/>
  <c r="C38" i="1"/>
  <c r="C39" i="3"/>
  <c r="D39" i="3"/>
  <c r="C39" i="1"/>
  <c r="C40" i="3"/>
  <c r="D40" i="3"/>
  <c r="C40" i="1"/>
  <c r="C41" i="3"/>
  <c r="D41" i="3"/>
  <c r="C41" i="1"/>
  <c r="C2" i="3"/>
  <c r="D2" i="3"/>
  <c r="C2" i="1"/>
  <c r="C3" i="2"/>
  <c r="E3" i="2"/>
  <c r="G3" i="2"/>
  <c r="I3" i="2"/>
  <c r="J3" i="2"/>
  <c r="B3" i="1"/>
  <c r="C4" i="2"/>
  <c r="E4" i="2"/>
  <c r="G4" i="2"/>
  <c r="I4" i="2"/>
  <c r="J4" i="2"/>
  <c r="B4" i="1"/>
  <c r="C5" i="2"/>
  <c r="E5" i="2"/>
  <c r="G5" i="2"/>
  <c r="I5" i="2"/>
  <c r="J5" i="2"/>
  <c r="B5" i="1"/>
  <c r="C6" i="2"/>
  <c r="E6" i="2"/>
  <c r="G6" i="2"/>
  <c r="I6" i="2"/>
  <c r="J6" i="2"/>
  <c r="B6" i="1"/>
  <c r="C7" i="2"/>
  <c r="E7" i="2"/>
  <c r="G7" i="2"/>
  <c r="I7" i="2"/>
  <c r="J7" i="2"/>
  <c r="B7" i="1"/>
  <c r="C8" i="2"/>
  <c r="E8" i="2"/>
  <c r="G8" i="2"/>
  <c r="I8" i="2"/>
  <c r="J8" i="2"/>
  <c r="B8" i="1"/>
  <c r="C9" i="2"/>
  <c r="E9" i="2"/>
  <c r="G9" i="2"/>
  <c r="I9" i="2"/>
  <c r="J9" i="2"/>
  <c r="B9" i="1"/>
  <c r="C10" i="2"/>
  <c r="E10" i="2"/>
  <c r="G10" i="2"/>
  <c r="I10" i="2"/>
  <c r="J10" i="2"/>
  <c r="B10" i="1"/>
  <c r="C11" i="2"/>
  <c r="E11" i="2"/>
  <c r="G11" i="2"/>
  <c r="I11" i="2"/>
  <c r="J11" i="2"/>
  <c r="B11" i="1"/>
  <c r="C12" i="2"/>
  <c r="E12" i="2"/>
  <c r="G12" i="2"/>
  <c r="I12" i="2"/>
  <c r="J12" i="2"/>
  <c r="B12" i="1"/>
  <c r="C13" i="2"/>
  <c r="E13" i="2"/>
  <c r="G13" i="2"/>
  <c r="I13" i="2"/>
  <c r="J13" i="2"/>
  <c r="B13" i="1"/>
  <c r="C14" i="2"/>
  <c r="E14" i="2"/>
  <c r="G14" i="2"/>
  <c r="I14" i="2"/>
  <c r="J14" i="2"/>
  <c r="B14" i="1"/>
  <c r="C15" i="2"/>
  <c r="E15" i="2"/>
  <c r="G15" i="2"/>
  <c r="I15" i="2"/>
  <c r="J15" i="2"/>
  <c r="B15" i="1"/>
  <c r="C16" i="2"/>
  <c r="E16" i="2"/>
  <c r="G16" i="2"/>
  <c r="I16" i="2"/>
  <c r="J16" i="2"/>
  <c r="B16" i="1"/>
  <c r="C17" i="2"/>
  <c r="E17" i="2"/>
  <c r="G17" i="2"/>
  <c r="I17" i="2"/>
  <c r="J17" i="2"/>
  <c r="B17" i="1"/>
  <c r="C18" i="2"/>
  <c r="E18" i="2"/>
  <c r="G18" i="2"/>
  <c r="I18" i="2"/>
  <c r="J18" i="2"/>
  <c r="B18" i="1"/>
  <c r="C19" i="2"/>
  <c r="E19" i="2"/>
  <c r="G19" i="2"/>
  <c r="I19" i="2"/>
  <c r="J19" i="2"/>
  <c r="B19" i="1"/>
  <c r="C20" i="2"/>
  <c r="E20" i="2"/>
  <c r="G20" i="2"/>
  <c r="I20" i="2"/>
  <c r="J20" i="2"/>
  <c r="B20" i="1"/>
  <c r="C21" i="2"/>
  <c r="E21" i="2"/>
  <c r="G21" i="2"/>
  <c r="I21" i="2"/>
  <c r="J21" i="2"/>
  <c r="B21" i="1"/>
  <c r="C22" i="2"/>
  <c r="E22" i="2"/>
  <c r="G22" i="2"/>
  <c r="I22" i="2"/>
  <c r="J22" i="2"/>
  <c r="B22" i="1"/>
  <c r="C23" i="2"/>
  <c r="E23" i="2"/>
  <c r="G23" i="2"/>
  <c r="I23" i="2"/>
  <c r="J23" i="2"/>
  <c r="B23" i="1"/>
  <c r="C24" i="2"/>
  <c r="E24" i="2"/>
  <c r="G24" i="2"/>
  <c r="I24" i="2"/>
  <c r="J24" i="2"/>
  <c r="B24" i="1"/>
  <c r="C25" i="2"/>
  <c r="E25" i="2"/>
  <c r="G25" i="2"/>
  <c r="I25" i="2"/>
  <c r="J25" i="2"/>
  <c r="B25" i="1"/>
  <c r="C26" i="2"/>
  <c r="E26" i="2"/>
  <c r="G26" i="2"/>
  <c r="I26" i="2"/>
  <c r="J26" i="2"/>
  <c r="B26" i="1"/>
  <c r="C27" i="2"/>
  <c r="E27" i="2"/>
  <c r="G27" i="2"/>
  <c r="I27" i="2"/>
  <c r="J27" i="2"/>
  <c r="B27" i="1"/>
  <c r="C28" i="2"/>
  <c r="E28" i="2"/>
  <c r="G28" i="2"/>
  <c r="I28" i="2"/>
  <c r="J28" i="2"/>
  <c r="B28" i="1"/>
  <c r="C29" i="2"/>
  <c r="E29" i="2"/>
  <c r="G29" i="2"/>
  <c r="I29" i="2"/>
  <c r="J29" i="2"/>
  <c r="B29" i="1"/>
  <c r="C30" i="2"/>
  <c r="E30" i="2"/>
  <c r="G30" i="2"/>
  <c r="I30" i="2"/>
  <c r="J30" i="2"/>
  <c r="B30" i="1"/>
  <c r="C31" i="2"/>
  <c r="E31" i="2"/>
  <c r="G31" i="2"/>
  <c r="I31" i="2"/>
  <c r="J31" i="2"/>
  <c r="B31" i="1"/>
  <c r="C32" i="2"/>
  <c r="E32" i="2"/>
  <c r="G32" i="2"/>
  <c r="I32" i="2"/>
  <c r="J32" i="2"/>
  <c r="B32" i="1"/>
  <c r="C33" i="2"/>
  <c r="E33" i="2"/>
  <c r="G33" i="2"/>
  <c r="I33" i="2"/>
  <c r="J33" i="2"/>
  <c r="B33" i="1"/>
  <c r="C34" i="2"/>
  <c r="E34" i="2"/>
  <c r="G34" i="2"/>
  <c r="I34" i="2"/>
  <c r="J34" i="2"/>
  <c r="B34" i="1"/>
  <c r="C35" i="2"/>
  <c r="E35" i="2"/>
  <c r="G35" i="2"/>
  <c r="I35" i="2"/>
  <c r="J35" i="2"/>
  <c r="B35" i="1"/>
  <c r="C36" i="2"/>
  <c r="E36" i="2"/>
  <c r="G36" i="2"/>
  <c r="I36" i="2"/>
  <c r="J36" i="2"/>
  <c r="B36" i="1"/>
  <c r="C37" i="2"/>
  <c r="E37" i="2"/>
  <c r="G37" i="2"/>
  <c r="I37" i="2"/>
  <c r="J37" i="2"/>
  <c r="B37" i="1"/>
  <c r="C38" i="2"/>
  <c r="E38" i="2"/>
  <c r="G38" i="2"/>
  <c r="I38" i="2"/>
  <c r="J38" i="2"/>
  <c r="B38" i="1"/>
  <c r="C39" i="2"/>
  <c r="E39" i="2"/>
  <c r="G39" i="2"/>
  <c r="I39" i="2"/>
  <c r="J39" i="2"/>
  <c r="B39" i="1"/>
  <c r="C40" i="2"/>
  <c r="E40" i="2"/>
  <c r="G40" i="2"/>
  <c r="I40" i="2"/>
  <c r="J40" i="2"/>
  <c r="B40" i="1"/>
  <c r="C41" i="2"/>
  <c r="E41" i="2"/>
  <c r="G41" i="2"/>
  <c r="I41" i="2"/>
  <c r="J41" i="2"/>
  <c r="B41" i="1"/>
  <c r="I2" i="2"/>
  <c r="C2" i="2"/>
  <c r="E2" i="2"/>
  <c r="G2" i="2"/>
  <c r="J2" i="2"/>
  <c r="B2" i="1"/>
  <c r="A3" i="14"/>
  <c r="A4" i="14"/>
  <c r="A5" i="14"/>
  <c r="A6" i="14"/>
  <c r="A7" i="14"/>
  <c r="A8" i="14"/>
  <c r="A9" i="14"/>
  <c r="A10" i="14"/>
  <c r="A11" i="14"/>
  <c r="A12" i="14"/>
  <c r="A13" i="14"/>
  <c r="A14" i="14"/>
  <c r="A15" i="14"/>
  <c r="A16" i="14"/>
  <c r="A17" i="14"/>
  <c r="A18" i="14"/>
  <c r="A19" i="14"/>
  <c r="A20" i="14"/>
  <c r="A21" i="14"/>
  <c r="A22" i="14"/>
  <c r="A23" i="14"/>
  <c r="A24" i="14"/>
  <c r="A25" i="14"/>
  <c r="A26" i="14"/>
  <c r="A27" i="14"/>
  <c r="A28" i="14"/>
  <c r="A29" i="14"/>
  <c r="A30" i="14"/>
  <c r="A31" i="14"/>
  <c r="A32" i="14"/>
  <c r="A33" i="14"/>
  <c r="A34" i="14"/>
  <c r="A35" i="14"/>
  <c r="A36" i="14"/>
  <c r="A37" i="14"/>
  <c r="A38" i="14"/>
  <c r="A39" i="14"/>
  <c r="A40" i="14"/>
  <c r="A41" i="14"/>
  <c r="A2" i="14"/>
  <c r="A3" i="13"/>
  <c r="A4" i="13"/>
  <c r="A5" i="13"/>
  <c r="A6" i="13"/>
  <c r="A7" i="13"/>
  <c r="A8" i="13"/>
  <c r="A9" i="13"/>
  <c r="A10" i="13"/>
  <c r="A11" i="13"/>
  <c r="A12" i="13"/>
  <c r="A13" i="13"/>
  <c r="A14" i="13"/>
  <c r="A15" i="13"/>
  <c r="A16" i="13"/>
  <c r="A17" i="13"/>
  <c r="A18" i="13"/>
  <c r="A19" i="13"/>
  <c r="A20" i="13"/>
  <c r="A21" i="13"/>
  <c r="A22" i="13"/>
  <c r="A23" i="13"/>
  <c r="A24" i="13"/>
  <c r="A25" i="13"/>
  <c r="A26" i="13"/>
  <c r="A27" i="13"/>
  <c r="A28" i="13"/>
  <c r="A29" i="13"/>
  <c r="A30" i="13"/>
  <c r="A31" i="13"/>
  <c r="A32" i="13"/>
  <c r="A33" i="13"/>
  <c r="A34" i="13"/>
  <c r="A35" i="13"/>
  <c r="A36" i="13"/>
  <c r="A37" i="13"/>
  <c r="A38" i="13"/>
  <c r="A39" i="13"/>
  <c r="A40" i="13"/>
  <c r="A41" i="13"/>
  <c r="A2" i="13"/>
  <c r="A3" i="12"/>
  <c r="A4" i="12"/>
  <c r="A5" i="12"/>
  <c r="A6" i="12"/>
  <c r="A7" i="12"/>
  <c r="A8" i="12"/>
  <c r="A9" i="12"/>
  <c r="A10" i="12"/>
  <c r="A11" i="12"/>
  <c r="A12" i="12"/>
  <c r="A13" i="12"/>
  <c r="A14" i="12"/>
  <c r="A15" i="12"/>
  <c r="A16" i="12"/>
  <c r="A17" i="12"/>
  <c r="A18" i="12"/>
  <c r="A19" i="12"/>
  <c r="A20" i="12"/>
  <c r="A21" i="12"/>
  <c r="A22" i="12"/>
  <c r="A23" i="12"/>
  <c r="A24" i="12"/>
  <c r="A25" i="12"/>
  <c r="A26" i="12"/>
  <c r="A27" i="12"/>
  <c r="A28" i="12"/>
  <c r="A29" i="12"/>
  <c r="A30" i="12"/>
  <c r="A31" i="12"/>
  <c r="A32" i="12"/>
  <c r="A33" i="12"/>
  <c r="A34" i="12"/>
  <c r="A35" i="12"/>
  <c r="A36" i="12"/>
  <c r="A37" i="12"/>
  <c r="A38" i="12"/>
  <c r="A39" i="12"/>
  <c r="A40" i="12"/>
  <c r="A41" i="12"/>
  <c r="A2" i="12"/>
  <c r="A3" i="11"/>
  <c r="A4" i="11"/>
  <c r="A5" i="11"/>
  <c r="A6" i="11"/>
  <c r="A7" i="11"/>
  <c r="A8" i="11"/>
  <c r="A9" i="11"/>
  <c r="A10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34" i="11"/>
  <c r="A35" i="11"/>
  <c r="A36" i="11"/>
  <c r="A37" i="11"/>
  <c r="A38" i="11"/>
  <c r="A39" i="11"/>
  <c r="A40" i="11"/>
  <c r="A41" i="11"/>
  <c r="A2" i="11"/>
  <c r="A3" i="10"/>
  <c r="A4" i="10"/>
  <c r="A5" i="10"/>
  <c r="A6" i="10"/>
  <c r="A7" i="10"/>
  <c r="A8" i="10"/>
  <c r="A9" i="10"/>
  <c r="A10" i="10"/>
  <c r="A11" i="10"/>
  <c r="A12" i="10"/>
  <c r="A13" i="10"/>
  <c r="A14" i="10"/>
  <c r="A15" i="10"/>
  <c r="A16" i="10"/>
  <c r="A17" i="10"/>
  <c r="A18" i="10"/>
  <c r="A19" i="10"/>
  <c r="A20" i="10"/>
  <c r="A21" i="10"/>
  <c r="A22" i="10"/>
  <c r="A23" i="10"/>
  <c r="A24" i="10"/>
  <c r="A25" i="10"/>
  <c r="A26" i="10"/>
  <c r="A27" i="10"/>
  <c r="A28" i="10"/>
  <c r="A29" i="10"/>
  <c r="A30" i="10"/>
  <c r="A31" i="10"/>
  <c r="A32" i="10"/>
  <c r="A33" i="10"/>
  <c r="A34" i="10"/>
  <c r="A35" i="10"/>
  <c r="A36" i="10"/>
  <c r="A37" i="10"/>
  <c r="A38" i="10"/>
  <c r="A39" i="10"/>
  <c r="A40" i="10"/>
  <c r="A41" i="10"/>
  <c r="A2" i="10"/>
  <c r="A3" i="9"/>
  <c r="A4" i="9"/>
  <c r="A5" i="9"/>
  <c r="A6" i="9"/>
  <c r="A7" i="9"/>
  <c r="A8" i="9"/>
  <c r="A9" i="9"/>
  <c r="A10" i="9"/>
  <c r="A11" i="9"/>
  <c r="A12" i="9"/>
  <c r="A13" i="9"/>
  <c r="A14" i="9"/>
  <c r="A15" i="9"/>
  <c r="A16" i="9"/>
  <c r="A17" i="9"/>
  <c r="A18" i="9"/>
  <c r="A19" i="9"/>
  <c r="A20" i="9"/>
  <c r="A21" i="9"/>
  <c r="A22" i="9"/>
  <c r="A23" i="9"/>
  <c r="A24" i="9"/>
  <c r="A25" i="9"/>
  <c r="A26" i="9"/>
  <c r="A27" i="9"/>
  <c r="A28" i="9"/>
  <c r="A29" i="9"/>
  <c r="A30" i="9"/>
  <c r="A31" i="9"/>
  <c r="A32" i="9"/>
  <c r="A33" i="9"/>
  <c r="A34" i="9"/>
  <c r="A35" i="9"/>
  <c r="A36" i="9"/>
  <c r="A37" i="9"/>
  <c r="A38" i="9"/>
  <c r="A39" i="9"/>
  <c r="A40" i="9"/>
  <c r="A41" i="9"/>
  <c r="A2" i="9"/>
  <c r="A3" i="8"/>
  <c r="A4" i="8"/>
  <c r="A5" i="8"/>
  <c r="A6" i="8"/>
  <c r="A7" i="8"/>
  <c r="A8" i="8"/>
  <c r="A9" i="8"/>
  <c r="A10" i="8"/>
  <c r="A11" i="8"/>
  <c r="A12" i="8"/>
  <c r="A13" i="8"/>
  <c r="A14" i="8"/>
  <c r="A15" i="8"/>
  <c r="A16" i="8"/>
  <c r="A17" i="8"/>
  <c r="A18" i="8"/>
  <c r="A19" i="8"/>
  <c r="A20" i="8"/>
  <c r="A21" i="8"/>
  <c r="A22" i="8"/>
  <c r="A23" i="8"/>
  <c r="A24" i="8"/>
  <c r="A25" i="8"/>
  <c r="A26" i="8"/>
  <c r="A27" i="8"/>
  <c r="A28" i="8"/>
  <c r="A29" i="8"/>
  <c r="A30" i="8"/>
  <c r="A31" i="8"/>
  <c r="A32" i="8"/>
  <c r="A33" i="8"/>
  <c r="A34" i="8"/>
  <c r="A35" i="8"/>
  <c r="A36" i="8"/>
  <c r="A37" i="8"/>
  <c r="A38" i="8"/>
  <c r="A39" i="8"/>
  <c r="A40" i="8"/>
  <c r="A41" i="8"/>
  <c r="A2" i="8"/>
  <c r="A3" i="7"/>
  <c r="A4" i="7"/>
  <c r="A5" i="7"/>
  <c r="A6" i="7"/>
  <c r="A7" i="7"/>
  <c r="A8" i="7"/>
  <c r="A9" i="7"/>
  <c r="A10" i="7"/>
  <c r="A11" i="7"/>
  <c r="A12" i="7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A38" i="7"/>
  <c r="A39" i="7"/>
  <c r="A40" i="7"/>
  <c r="A41" i="7"/>
  <c r="A2" i="7"/>
  <c r="A3" i="6"/>
  <c r="A4" i="6"/>
  <c r="A5" i="6"/>
  <c r="A6" i="6"/>
  <c r="A7" i="6"/>
  <c r="A8" i="6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A39" i="6"/>
  <c r="A40" i="6"/>
  <c r="A41" i="6"/>
  <c r="A2" i="6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2" i="5"/>
  <c r="A3" i="4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2" i="4"/>
  <c r="A3" i="3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2" i="3"/>
  <c r="J42" i="2"/>
  <c r="A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2" i="2"/>
</calcChain>
</file>

<file path=xl/sharedStrings.xml><?xml version="1.0" encoding="utf-8"?>
<sst xmlns="http://schemas.openxmlformats.org/spreadsheetml/2006/main" count="230" uniqueCount="211">
  <si>
    <t>Student 1</t>
  </si>
  <si>
    <t>Student 2</t>
  </si>
  <si>
    <t>Student 3</t>
  </si>
  <si>
    <t>Student 4</t>
  </si>
  <si>
    <t>Student 5</t>
  </si>
  <si>
    <t>Student 6</t>
  </si>
  <si>
    <t>Student 7</t>
  </si>
  <si>
    <t>Student 8</t>
  </si>
  <si>
    <t>Student 9</t>
  </si>
  <si>
    <t>Student 10</t>
  </si>
  <si>
    <t>Student 11</t>
  </si>
  <si>
    <t>Student 12</t>
  </si>
  <si>
    <t>Student 13</t>
  </si>
  <si>
    <t>Student 14</t>
  </si>
  <si>
    <t>Student 15</t>
  </si>
  <si>
    <t>Student 16</t>
  </si>
  <si>
    <t>Student 17</t>
  </si>
  <si>
    <t>Student 18</t>
  </si>
  <si>
    <t>Student 19</t>
  </si>
  <si>
    <t>Student 20</t>
  </si>
  <si>
    <t>Student 21</t>
  </si>
  <si>
    <t>Student 22</t>
  </si>
  <si>
    <t>Student 23</t>
  </si>
  <si>
    <t>Student 24</t>
  </si>
  <si>
    <t>Student 25</t>
  </si>
  <si>
    <t>Student 26</t>
  </si>
  <si>
    <t>Student 27</t>
  </si>
  <si>
    <t>Student 28</t>
  </si>
  <si>
    <t>Student 29</t>
  </si>
  <si>
    <t>Student 30</t>
  </si>
  <si>
    <t>Student 31</t>
  </si>
  <si>
    <t>Student 32</t>
  </si>
  <si>
    <t>Student 33</t>
  </si>
  <si>
    <t>Student 34</t>
  </si>
  <si>
    <t>Student 35</t>
  </si>
  <si>
    <t>Student 36</t>
  </si>
  <si>
    <t>Student 37</t>
  </si>
  <si>
    <t>Student 38</t>
  </si>
  <si>
    <t>Student 39</t>
  </si>
  <si>
    <t>Student 40</t>
  </si>
  <si>
    <t>A - Demonstrate and engage in continuous aerobic activity</t>
  </si>
  <si>
    <t>B - Assess personal fitness level</t>
  </si>
  <si>
    <t>C - Create and implement fitness plan</t>
  </si>
  <si>
    <t>D - Assess fitness plans of others</t>
  </si>
  <si>
    <t>Mark</t>
  </si>
  <si>
    <t>5 - Can exceed 12 minutes</t>
  </si>
  <si>
    <t>5 - Has completed and logged 100% of fitness appraisals on FitStats</t>
  </si>
  <si>
    <t>5 - Revise and reevaluate your personal fitness plan for all four health-related components</t>
  </si>
  <si>
    <t>5 - Reflect on and incorporate feedback to revise personal fitness plan</t>
  </si>
  <si>
    <t>4 - Can perform for 12 minutes</t>
  </si>
  <si>
    <t>4 - Has completed and logged 90% of fitness appraisals on FitStats</t>
  </si>
  <si>
    <t>4 - Evaluate personal fitness plan in all areas of health-related components</t>
  </si>
  <si>
    <t>4 - Provide feedback to support others in their personal fitness plan</t>
  </si>
  <si>
    <t>3 - Can perform for 10 minutes</t>
  </si>
  <si>
    <t>3 - Has completed and logged 80% of fitness appraisals on FitStats</t>
  </si>
  <si>
    <t>3 - Implement your personal fitness plan which includes at least 3 health-related components</t>
  </si>
  <si>
    <t>3 - Assess fitness plans of others</t>
  </si>
  <si>
    <t>2 - Can perform for 8 minutes</t>
  </si>
  <si>
    <t>2 - Has completed and logged 60% of fitness appraisals on FitStats</t>
  </si>
  <si>
    <t>2 - Create a personal fitness plan that includes at least 2 health-related components</t>
  </si>
  <si>
    <t>2 - Inconsistent feedback to others</t>
  </si>
  <si>
    <t>1 - Can perform for 6 minutes or less</t>
  </si>
  <si>
    <t>1 - Has completed and logged less than 40% of fitness appraisals on FitStats</t>
  </si>
  <si>
    <t>1 - Has not created a personal fitness plan</t>
  </si>
  <si>
    <t>1 - Provide no feedback to others</t>
  </si>
  <si>
    <t>A - Appraise the safe methods of maintaining/improving body composition and weight management</t>
  </si>
  <si>
    <t>5 - Analyze and compare the influences of mass media on body image</t>
  </si>
  <si>
    <t>4 - Apply the importance of the benefits of managing body and weight composition</t>
  </si>
  <si>
    <t>3 - Understand the attraction of commercially promoted means of weight loss</t>
  </si>
  <si>
    <t>2 - Understand that there are safe/unsafe ways to manage body composition</t>
  </si>
  <si>
    <t>1 - Does not understand what body composition is and the importance of safely maintaining it</t>
  </si>
  <si>
    <t>A - Identifies muscles of the core</t>
  </si>
  <si>
    <t>B - Safety issues involved in developing core and joing muscles</t>
  </si>
  <si>
    <t>C - Creation and implementation of routine to develop core muscles</t>
  </si>
  <si>
    <t>D - Creation and Implementation of routine for muscular endurance</t>
  </si>
  <si>
    <t>E - Demonstrate proper form for testing of endurance and strength</t>
  </si>
  <si>
    <t>F - Use of equipment and technology in exercise routines</t>
  </si>
  <si>
    <t>A</t>
  </si>
  <si>
    <t>b</t>
  </si>
  <si>
    <t>c/d</t>
  </si>
  <si>
    <t>e</t>
  </si>
  <si>
    <t>f</t>
  </si>
  <si>
    <t>5 - Can identify at least 8 muscles of the core</t>
  </si>
  <si>
    <t>5 - Can identify at least 10 safety issues</t>
  </si>
  <si>
    <t>5 - Correctly uses at least 10 exercises in routine</t>
  </si>
  <si>
    <t>5 - Can properly perform pushups/curlups and explain why they are tested</t>
  </si>
  <si>
    <t>5 - Can lead others in the use of equipment and technology correctly and enthusiastically</t>
  </si>
  <si>
    <t>4 - Can identify 4 muscles of the core</t>
  </si>
  <si>
    <t>4 - Can identify at least 5 safety issues</t>
  </si>
  <si>
    <t>4 - Correctly uses at least 5 exercises in routine</t>
  </si>
  <si>
    <t>4 - Can properly perform pushups and curlups</t>
  </si>
  <si>
    <t>4 - Correctly and enthusiastically uses equipment and technology</t>
  </si>
  <si>
    <t>3 - Can identify 3 muscles of the core</t>
  </si>
  <si>
    <t>3 - Can identify at least 3 safety issues</t>
  </si>
  <si>
    <t>3 - Correctly uses at least 3 exercises in routine</t>
  </si>
  <si>
    <t>3 - Can properly perform one of pushups or curlups</t>
  </si>
  <si>
    <t>3 - Sometimes uses equipment and technology correctly with enthusiasm</t>
  </si>
  <si>
    <t>2 - Can identify 2 muscles of the core</t>
  </si>
  <si>
    <t>2 - Can identify at least 2 safety issues</t>
  </si>
  <si>
    <t>2 - Correctly uses at least 2 exercises in routine</t>
  </si>
  <si>
    <t>2 - Attempts to improve technique in pushups or curlups</t>
  </si>
  <si>
    <t>2 - Uses equipment correctly but lacks enthusiasm</t>
  </si>
  <si>
    <t>1 - Cannot identify any muscles of the core</t>
  </si>
  <si>
    <t>1 - Cannot identify any safety issues</t>
  </si>
  <si>
    <t>1 - Cannot correctly use any exercises</t>
  </si>
  <si>
    <t>1 - Cannot perform pushup or curlup protocol properly</t>
  </si>
  <si>
    <t>1 - Does not correctly use equipment or technology</t>
  </si>
  <si>
    <t>A - Research training techniques that focus on skill-related fitness</t>
  </si>
  <si>
    <t>B - Assess personal skill-related fitness level</t>
  </si>
  <si>
    <t>C - Create and implment skill-related fitness plan</t>
  </si>
  <si>
    <t>5 - Can explain all 6 skill-related components</t>
  </si>
  <si>
    <t>5 - Have completed and logged 100% of teacher-selected and self-selected appraisals</t>
  </si>
  <si>
    <t>5 - Can correctly demonstrate technique that develops skill for at least 5 skill-related components</t>
  </si>
  <si>
    <t>4 - Can explain 4 skill-related components</t>
  </si>
  <si>
    <t>4 - Have completed and logged 90% of teacher-selected and self-selected appraisals</t>
  </si>
  <si>
    <t>4 - Can correctly demonstrate technique that develops skill for at least 4 skill-related components</t>
  </si>
  <si>
    <t>3 - Can explain 3 skill-related components</t>
  </si>
  <si>
    <t>3 - Have completed and logged 80% of teacher-selected and self-selected appraisals</t>
  </si>
  <si>
    <t>3 - Can correctly demonstrate technique that develops skill for at least 3 skill-related components</t>
  </si>
  <si>
    <t>2 - Can explain at least 1 skill-related component</t>
  </si>
  <si>
    <t>2 - Have completed and logged 60% of teacher-selected and self-selected appraisals</t>
  </si>
  <si>
    <t>2 - Can correctly demonstrate technique that develops skill for at least 2 skill-related components</t>
  </si>
  <si>
    <t>1 - Cannot explain any skill-related components</t>
  </si>
  <si>
    <t>1 - Has not completed appraisals</t>
  </si>
  <si>
    <t>1 - Has not created personal skill-related fitness plan</t>
  </si>
  <si>
    <t>A - Applies principles of practice building towards skill proficiency</t>
  </si>
  <si>
    <t>B - Implement visual and oral strategies to support skill development</t>
  </si>
  <si>
    <t>C - Can identify skills that are at a level of automation</t>
  </si>
  <si>
    <t>C</t>
  </si>
  <si>
    <t>5 - Willingly and independently works to improve skill performance 95-100% of allotted time</t>
  </si>
  <si>
    <t>5 - Willingly and consistently can explain and demonstrate proper technique</t>
  </si>
  <si>
    <t>5 - Demonstrates ability to perform at a level of automation 95-100% of the time</t>
  </si>
  <si>
    <t>4 - Willingly and independently works to improve skill performance 80-90% of allotted time</t>
  </si>
  <si>
    <t>4 - Consistently can explain and demonstrate proper technique</t>
  </si>
  <si>
    <t>4 - Demonstrates ability to perform at a level of automation 80-90% of the time</t>
  </si>
  <si>
    <t>3 - Willingly and independently works to improve skill performance 70-80% of allotted time</t>
  </si>
  <si>
    <t>3 - Can explain proper technique</t>
  </si>
  <si>
    <t>3 - Demonstrates ability to perform at a level of automation 70-80% of the time</t>
  </si>
  <si>
    <t>2 - Willingly and independently works to improve skill performance less than 70% of allotted time</t>
  </si>
  <si>
    <t>2 - Can demonstrate proper technique some of the time</t>
  </si>
  <si>
    <t>2 - Demonstrates ability to perform at a level of automation less than 70% of the time</t>
  </si>
  <si>
    <t>1 - Willingly and independently works to improve skill performance less than 50% of allotted time</t>
  </si>
  <si>
    <t>1 - Does not willingly demonstrate proper technique</t>
  </si>
  <si>
    <t>1 - Demonstrates ability to perform at a level of automation less than 50% of the time</t>
  </si>
  <si>
    <t>A - Participates at moderate to vigorous levels in a variety of game situations</t>
  </si>
  <si>
    <t>B - Demonstrates a willingness to work with teammates to make group decisions regarding options for tactics and strategies</t>
  </si>
  <si>
    <t>C - Demonstrates a personal understanding of effective tactical and strategic decisions</t>
  </si>
  <si>
    <t>5 - Willingly participates moderately to vigorously 95-100% of the allotted time</t>
  </si>
  <si>
    <t>5 - Consistently works positively with teammates</t>
  </si>
  <si>
    <t>5 - Understands and applies tactics and strategies 90-100% of the time</t>
  </si>
  <si>
    <t>4 - Willingly participates moderately to vigorously 80-90% of the allotted time</t>
  </si>
  <si>
    <t>4 - Frequently works positively with teammates</t>
  </si>
  <si>
    <t>4 - Understands and applies tactics and strategies 80-90% of the time</t>
  </si>
  <si>
    <t>3 - Willingly participates moderately to vigorously 70-80% of the allotted time</t>
  </si>
  <si>
    <t>3 - Follows decisions made by teammates</t>
  </si>
  <si>
    <t>3 - Understands and applies tactics and strategies 70-80% of the time</t>
  </si>
  <si>
    <t>2 - Willingly participates moderately to vigorously less than 70% of the allotted time</t>
  </si>
  <si>
    <t>2 - Rarely works with teammates</t>
  </si>
  <si>
    <t>2 - Understands tactics and strategies on a limited basis</t>
  </si>
  <si>
    <t>1 - Willingly participates moderately to vigorously less than 50% of the allotted time</t>
  </si>
  <si>
    <t>1 - Never works with teammates</t>
  </si>
  <si>
    <t>1 - Does not understand tactics and strategies</t>
  </si>
  <si>
    <t>A - Apply and adapt selected activity-related skills and strategies required in alternate environment activities</t>
  </si>
  <si>
    <t>B - Willingly participates at moderate to vigorous level in a variety of alternate environment activities</t>
  </si>
  <si>
    <t>5 - Can inform others of alternate environment activities and benefits</t>
  </si>
  <si>
    <t>5 - Participates in 100% of alternate environment activities</t>
  </si>
  <si>
    <t>4 - Can make changes to skills in order to enhance enjoyment</t>
  </si>
  <si>
    <t>4 - Participates in 90% of alternate environment activities</t>
  </si>
  <si>
    <t>3 - Can make changes to skills on the advice of others to enhance enjoyment</t>
  </si>
  <si>
    <t>3 - Participates in 80% of alternate environment activities</t>
  </si>
  <si>
    <t>2 - Willingly participates in alternate environment activities</t>
  </si>
  <si>
    <t>2 - Participates in less than 80% of alternate environment activities</t>
  </si>
  <si>
    <t>1 - Does not participate</t>
  </si>
  <si>
    <t>1 - Does not participate in alternate environment activities</t>
  </si>
  <si>
    <t>A - Participates in social or cultural dances</t>
  </si>
  <si>
    <t>B - Participates in body management activities alone and with others</t>
  </si>
  <si>
    <t>5 - Willingly and enthusiastically participates to best of ability 95-100% of the time</t>
  </si>
  <si>
    <t>4 - Willingly participates to best of ability 95-100% of the time</t>
  </si>
  <si>
    <t>3 - Willingly participates to best of ability 80-90% of the time</t>
  </si>
  <si>
    <t>2 - Willingly participates to best of ability less than 70% of the time</t>
  </si>
  <si>
    <t>1 - Will not participate in activity</t>
  </si>
  <si>
    <t>A - Plan, participate, and lead with others a movement activity</t>
  </si>
  <si>
    <t>5 - Willingly and enthusiastically is involved in the planning and execution of movement activity</t>
  </si>
  <si>
    <t>4 - Participates and helps to best of ability with help from peers</t>
  </si>
  <si>
    <t>3 - Is not engaged at all times throughout the process</t>
  </si>
  <si>
    <t>2 - Will perform tasks when told</t>
  </si>
  <si>
    <t>1 - Does not perform within the group to complete the task</t>
  </si>
  <si>
    <t>A - Understand the impact mass media has on the promotion of active living</t>
  </si>
  <si>
    <t>5 - Analyzes promotional strategies to improve attitudes and participation toward active living</t>
  </si>
  <si>
    <t>4 - Understands the impact of promotion by explaining own or someone else's involvement with a media-organized activity</t>
  </si>
  <si>
    <t>3 - Understands the impact of promotion by listing examples of the benefits mass media can have on active living</t>
  </si>
  <si>
    <t>2 - Identifies the impact media has on active living but doesn't attempt to discuss such mediums</t>
  </si>
  <si>
    <t>1 - Cannot recognize the difference between the commercial promotion of active living and active living itself</t>
  </si>
  <si>
    <t>A - Explains and demonstrates care of a variety of activity related injuries</t>
  </si>
  <si>
    <t>5 - Can explain and demonstrate in detail the care of sprains and strains</t>
  </si>
  <si>
    <t>4 - Can apply the R.I.C.E. principle</t>
  </si>
  <si>
    <t>3 - Knows what R.I.C.E. means</t>
  </si>
  <si>
    <t>2 - Knows what a sprain or a strain is</t>
  </si>
  <si>
    <t>1 - Does not know what to do with a sprain or strain</t>
  </si>
  <si>
    <t>A - Demonstrates a personal commitment to positive social behavior while participating in and watching activities</t>
  </si>
  <si>
    <t>5 - Always demonstrates responsibility, involvement, self-control and caring for self and others</t>
  </si>
  <si>
    <t>4 - Often demonstrates responsibility, involvement, self-control and caring for self and others</t>
  </si>
  <si>
    <t>3 - Sometimes demonstrates responsibility, involvement, self-control and caring for self and others</t>
  </si>
  <si>
    <t>2 - Seldom demonstrates responsibility, involvement, self-control and caring for self and others</t>
  </si>
  <si>
    <t>1 - Has difficulty demonstrating responsibility, involvement, self-control and caring for self and others</t>
  </si>
  <si>
    <t>A - Understands the impact of contemporary culture on active living</t>
  </si>
  <si>
    <t>5 - Analyzes the opportunities and challenges to maintain safe and respectful relationships</t>
  </si>
  <si>
    <t>4 - Understands the challenges of staying active in contemporary culture</t>
  </si>
  <si>
    <t>3 - Gives opinions when prompted regarding contemporary culture on active living</t>
  </si>
  <si>
    <t>2 - Can identify the impact on active living by contemporary culture</t>
  </si>
  <si>
    <t>1 - Cannot recognize how contemporary culture impacts active living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</si>
</sst>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99FF"/>
        <bgColor indexed="64"/>
      </patternFill>
    </fill>
  </fills>
  <borders count="27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182">
    <xf numFmtId="0" fontId="0" fillId="0" borderId="0" xfId="0"/>
    <xf numFmtId="2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Protection="1">
      <protection locked="0"/>
    </xf>
    <xf numFmtId="2" fontId="0" fillId="0" borderId="4" xfId="0" applyNumberFormat="1" applyFill="1" applyBorder="1" applyProtection="1">
      <protection locked="0"/>
    </xf>
    <xf numFmtId="2" fontId="0" fillId="0" borderId="10" xfId="0" applyNumberFormat="1" applyFill="1" applyBorder="1" applyProtection="1">
      <protection locked="0"/>
    </xf>
    <xf numFmtId="1" fontId="1" fillId="0" borderId="12" xfId="0" applyNumberFormat="1" applyFont="1" applyFill="1" applyBorder="1" applyAlignment="1" applyProtection="1">
      <alignment horizontal="center" vertical="center"/>
    </xf>
    <xf numFmtId="1" fontId="1" fillId="0" borderId="13" xfId="0" applyNumberFormat="1" applyFont="1" applyFill="1" applyBorder="1" applyAlignment="1" applyProtection="1">
      <alignment horizontal="center" vertical="center"/>
    </xf>
    <xf numFmtId="1" fontId="1" fillId="0" borderId="5" xfId="0" applyNumberFormat="1" applyFont="1" applyFill="1" applyBorder="1" applyAlignment="1" applyProtection="1">
      <alignment horizontal="center" vertical="center"/>
    </xf>
    <xf numFmtId="1" fontId="1" fillId="0" borderId="6" xfId="0" applyNumberFormat="1" applyFont="1" applyFill="1" applyBorder="1" applyAlignment="1" applyProtection="1">
      <alignment horizontal="center" vertical="center"/>
    </xf>
    <xf numFmtId="1" fontId="1" fillId="0" borderId="7" xfId="0" applyNumberFormat="1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 wrapText="1"/>
    </xf>
    <xf numFmtId="0" fontId="0" fillId="0" borderId="0" xfId="0" applyProtection="1"/>
    <xf numFmtId="1" fontId="0" fillId="0" borderId="0" xfId="0" applyNumberForma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0" fontId="0" fillId="0" borderId="2" xfId="0" applyBorder="1"/>
    <xf numFmtId="0" fontId="0" fillId="0" borderId="14" xfId="0" applyBorder="1"/>
    <xf numFmtId="2" fontId="0" fillId="0" borderId="4" xfId="0" applyNumberFormat="1" applyBorder="1"/>
    <xf numFmtId="2" fontId="0" fillId="0" borderId="4" xfId="0" applyNumberFormat="1" applyFill="1" applyBorder="1"/>
    <xf numFmtId="0" fontId="0" fillId="0" borderId="9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1" fontId="0" fillId="0" borderId="4" xfId="0" applyNumberFormat="1" applyFill="1" applyBorder="1" applyAlignment="1">
      <alignment horizontal="center" vertical="center"/>
    </xf>
    <xf numFmtId="2" fontId="0" fillId="2" borderId="4" xfId="0" applyNumberFormat="1" applyFill="1" applyBorder="1"/>
    <xf numFmtId="0" fontId="0" fillId="2" borderId="6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1" fontId="0" fillId="2" borderId="17" xfId="0" applyNumberForma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1" fontId="0" fillId="2" borderId="4" xfId="0" applyNumberFormat="1" applyFill="1" applyBorder="1" applyAlignment="1">
      <alignment horizontal="center" vertical="center"/>
    </xf>
    <xf numFmtId="2" fontId="0" fillId="0" borderId="10" xfId="0" applyNumberFormat="1" applyFill="1" applyBorder="1"/>
    <xf numFmtId="0" fontId="0" fillId="0" borderId="12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1" fontId="0" fillId="0" borderId="10" xfId="0" applyNumberFormat="1" applyFill="1" applyBorder="1" applyAlignment="1">
      <alignment horizontal="center" vertical="center"/>
    </xf>
    <xf numFmtId="0" fontId="1" fillId="0" borderId="23" xfId="0" applyFont="1" applyBorder="1" applyAlignment="1" applyProtection="1">
      <alignment horizontal="center" vertical="center" wrapText="1"/>
      <protection locked="0"/>
    </xf>
    <xf numFmtId="0" fontId="0" fillId="0" borderId="0" xfId="0" applyFont="1" applyProtection="1">
      <protection locked="0"/>
    </xf>
    <xf numFmtId="0" fontId="0" fillId="0" borderId="5" xfId="0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Protection="1"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2" fontId="0" fillId="0" borderId="4" xfId="0" applyNumberFormat="1" applyFont="1" applyBorder="1" applyProtection="1"/>
    <xf numFmtId="2" fontId="0" fillId="0" borderId="10" xfId="0" applyNumberFormat="1" applyFont="1" applyBorder="1" applyProtection="1"/>
    <xf numFmtId="0" fontId="0" fillId="0" borderId="0" xfId="0" applyFont="1" applyProtection="1"/>
    <xf numFmtId="0" fontId="0" fillId="0" borderId="14" xfId="0" applyFont="1" applyBorder="1" applyProtection="1"/>
    <xf numFmtId="0" fontId="0" fillId="0" borderId="16" xfId="0" applyFont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horizontal="center" vertical="center"/>
    </xf>
    <xf numFmtId="0" fontId="0" fillId="0" borderId="19" xfId="0" applyFont="1" applyBorder="1" applyAlignment="1" applyProtection="1">
      <alignment horizontal="center" vertical="center"/>
    </xf>
    <xf numFmtId="0" fontId="0" fillId="0" borderId="10" xfId="0" applyFont="1" applyBorder="1" applyAlignment="1" applyProtection="1">
      <alignment horizontal="center" vertical="center"/>
    </xf>
    <xf numFmtId="2" fontId="0" fillId="2" borderId="17" xfId="0" applyNumberFormat="1" applyFont="1" applyFill="1" applyBorder="1" applyProtection="1"/>
    <xf numFmtId="0" fontId="0" fillId="2" borderId="5" xfId="0" applyFont="1" applyFill="1" applyBorder="1" applyAlignment="1" applyProtection="1">
      <alignment horizontal="center" vertical="center"/>
      <protection locked="0"/>
    </xf>
    <xf numFmtId="0" fontId="0" fillId="2" borderId="16" xfId="0" applyFont="1" applyFill="1" applyBorder="1" applyAlignment="1" applyProtection="1">
      <alignment horizontal="center" vertical="center"/>
    </xf>
    <xf numFmtId="0" fontId="0" fillId="2" borderId="4" xfId="0" applyFont="1" applyFill="1" applyBorder="1" applyAlignment="1" applyProtection="1">
      <alignment horizontal="center" vertical="center"/>
    </xf>
    <xf numFmtId="2" fontId="0" fillId="2" borderId="4" xfId="0" applyNumberFormat="1" applyFont="1" applyFill="1" applyBorder="1" applyProtection="1"/>
    <xf numFmtId="0" fontId="3" fillId="0" borderId="2" xfId="0" applyFont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2" fontId="0" fillId="2" borderId="4" xfId="0" applyNumberFormat="1" applyFill="1" applyBorder="1" applyProtection="1"/>
    <xf numFmtId="2" fontId="0" fillId="0" borderId="4" xfId="0" applyNumberFormat="1" applyBorder="1" applyProtection="1"/>
    <xf numFmtId="2" fontId="0" fillId="0" borderId="10" xfId="0" applyNumberFormat="1" applyBorder="1" applyProtection="1"/>
    <xf numFmtId="0" fontId="0" fillId="2" borderId="20" xfId="0" applyFill="1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0" fillId="2" borderId="9" xfId="0" applyFill="1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0" fontId="0" fillId="2" borderId="6" xfId="0" applyFill="1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0" fillId="0" borderId="24" xfId="0" applyBorder="1" applyAlignment="1" applyProtection="1">
      <alignment horizontal="center" vertical="center"/>
    </xf>
    <xf numFmtId="0" fontId="1" fillId="0" borderId="14" xfId="0" applyFont="1" applyBorder="1" applyAlignment="1" applyProtection="1">
      <alignment horizontal="center" vertical="center" wrapText="1"/>
    </xf>
    <xf numFmtId="0" fontId="0" fillId="2" borderId="16" xfId="0" applyFill="1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 vertical="center"/>
    </xf>
    <xf numFmtId="1" fontId="0" fillId="0" borderId="4" xfId="0" applyNumberFormat="1" applyBorder="1" applyAlignment="1" applyProtection="1">
      <alignment horizontal="center" vertical="center"/>
    </xf>
    <xf numFmtId="1" fontId="0" fillId="2" borderId="4" xfId="0" applyNumberFormat="1" applyFill="1" applyBorder="1" applyAlignment="1" applyProtection="1">
      <alignment horizontal="center" vertical="center"/>
    </xf>
    <xf numFmtId="0" fontId="0" fillId="0" borderId="25" xfId="0" applyBorder="1" applyAlignment="1" applyProtection="1">
      <alignment horizontal="center" vertical="center"/>
    </xf>
    <xf numFmtId="1" fontId="0" fillId="0" borderId="10" xfId="0" applyNumberForma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  <protection locked="0"/>
    </xf>
    <xf numFmtId="0" fontId="0" fillId="0" borderId="6" xfId="0" applyFont="1" applyBorder="1" applyAlignment="1" applyProtection="1">
      <alignment horizontal="center" vertical="center"/>
    </xf>
    <xf numFmtId="0" fontId="0" fillId="2" borderId="6" xfId="0" applyFont="1" applyFill="1" applyBorder="1" applyAlignment="1" applyProtection="1">
      <alignment horizontal="center" vertical="center"/>
    </xf>
    <xf numFmtId="0" fontId="0" fillId="2" borderId="6" xfId="0" applyFont="1" applyFill="1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</xf>
    <xf numFmtId="0" fontId="0" fillId="0" borderId="19" xfId="0" applyBorder="1" applyAlignment="1" applyProtection="1">
      <alignment horizontal="center" vertical="center"/>
    </xf>
    <xf numFmtId="0" fontId="0" fillId="2" borderId="18" xfId="0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2" fontId="0" fillId="0" borderId="4" xfId="0" applyNumberFormat="1" applyBorder="1" applyAlignment="1">
      <alignment horizontal="left" vertical="center"/>
    </xf>
    <xf numFmtId="2" fontId="0" fillId="0" borderId="10" xfId="0" applyNumberFormat="1" applyBorder="1" applyAlignment="1">
      <alignment horizontal="left" vertical="center"/>
    </xf>
    <xf numFmtId="2" fontId="0" fillId="2" borderId="4" xfId="0" applyNumberFormat="1" applyFill="1" applyBorder="1" applyAlignment="1">
      <alignment horizontal="left" vertical="center"/>
    </xf>
    <xf numFmtId="0" fontId="0" fillId="0" borderId="9" xfId="0" applyFill="1" applyBorder="1" applyAlignment="1" applyProtection="1">
      <alignment horizontal="center" vertical="center"/>
    </xf>
    <xf numFmtId="0" fontId="0" fillId="0" borderId="12" xfId="0" applyFill="1" applyBorder="1" applyAlignment="1" applyProtection="1">
      <alignment horizontal="center" vertical="center"/>
    </xf>
    <xf numFmtId="0" fontId="0" fillId="0" borderId="18" xfId="0" applyFill="1" applyBorder="1" applyAlignment="1" applyProtection="1">
      <alignment horizontal="center" vertical="center"/>
    </xf>
    <xf numFmtId="0" fontId="0" fillId="0" borderId="19" xfId="0" applyFill="1" applyBorder="1" applyAlignment="1" applyProtection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left" vertical="center" wrapText="1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left" vertical="center"/>
      <protection locked="0"/>
    </xf>
    <xf numFmtId="0" fontId="0" fillId="0" borderId="0" xfId="0" applyFill="1" applyAlignment="1" applyProtection="1">
      <alignment horizontal="left" vertical="center"/>
    </xf>
    <xf numFmtId="0" fontId="0" fillId="0" borderId="0" xfId="0" applyFill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</xf>
    <xf numFmtId="0" fontId="0" fillId="0" borderId="9" xfId="0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 applyProtection="1">
      <alignment horizontal="center" vertical="center" wrapText="1"/>
    </xf>
    <xf numFmtId="0" fontId="1" fillId="0" borderId="14" xfId="0" applyFont="1" applyFill="1" applyBorder="1" applyAlignment="1" applyProtection="1">
      <alignment horizontal="center" vertical="center" wrapText="1"/>
    </xf>
    <xf numFmtId="0" fontId="1" fillId="0" borderId="15" xfId="0" applyFont="1" applyFill="1" applyBorder="1" applyAlignment="1" applyProtection="1">
      <alignment horizontal="center" vertical="center" wrapText="1"/>
    </xf>
    <xf numFmtId="0" fontId="0" fillId="0" borderId="8" xfId="0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2" fontId="0" fillId="0" borderId="4" xfId="0" applyNumberFormat="1" applyFill="1" applyBorder="1" applyAlignment="1" applyProtection="1">
      <alignment horizontal="left" vertical="center"/>
    </xf>
    <xf numFmtId="2" fontId="0" fillId="0" borderId="10" xfId="0" applyNumberFormat="1" applyFill="1" applyBorder="1" applyAlignment="1" applyProtection="1">
      <alignment horizontal="left" vertical="center"/>
    </xf>
    <xf numFmtId="2" fontId="0" fillId="2" borderId="4" xfId="0" applyNumberFormat="1" applyFill="1" applyBorder="1" applyAlignment="1" applyProtection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1" fillId="0" borderId="14" xfId="0" applyFont="1" applyBorder="1" applyAlignment="1" applyProtection="1">
      <alignment horizontal="center" vertical="center"/>
    </xf>
    <xf numFmtId="0" fontId="1" fillId="0" borderId="15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2" fontId="0" fillId="0" borderId="4" xfId="0" applyNumberFormat="1" applyBorder="1" applyAlignment="1" applyProtection="1">
      <alignment horizontal="left" vertical="center"/>
    </xf>
    <xf numFmtId="2" fontId="0" fillId="0" borderId="10" xfId="0" applyNumberFormat="1" applyBorder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0" fillId="0" borderId="16" xfId="0" applyFill="1" applyBorder="1" applyAlignment="1" applyProtection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4" fillId="2" borderId="18" xfId="0" applyFont="1" applyFill="1" applyBorder="1" applyAlignment="1" applyProtection="1">
      <alignment horizontal="center" vertical="center"/>
    </xf>
    <xf numFmtId="0" fontId="4" fillId="2" borderId="8" xfId="0" applyFont="1" applyFill="1" applyBorder="1" applyAlignment="1" applyProtection="1">
      <alignment horizontal="center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</xf>
    <xf numFmtId="2" fontId="4" fillId="2" borderId="4" xfId="0" applyNumberFormat="1" applyFont="1" applyFill="1" applyBorder="1" applyAlignment="1" applyProtection="1">
      <alignment horizontal="left" vertical="center"/>
    </xf>
    <xf numFmtId="0" fontId="1" fillId="0" borderId="14" xfId="0" applyFont="1" applyFill="1" applyBorder="1" applyAlignment="1" applyProtection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5" xfId="0" applyFill="1" applyBorder="1" applyAlignment="1" applyProtection="1">
      <alignment horizontal="center" vertical="center"/>
      <protection locked="0"/>
    </xf>
    <xf numFmtId="0" fontId="0" fillId="0" borderId="21" xfId="0" applyFill="1" applyBorder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 horizontal="center" vertical="center"/>
    </xf>
    <xf numFmtId="2" fontId="0" fillId="2" borderId="4" xfId="0" applyNumberFormat="1" applyFill="1" applyBorder="1" applyProtection="1">
      <protection locked="0"/>
    </xf>
    <xf numFmtId="1" fontId="1" fillId="2" borderId="5" xfId="0" applyNumberFormat="1" applyFont="1" applyFill="1" applyBorder="1" applyAlignment="1" applyProtection="1">
      <alignment horizontal="center" vertical="center"/>
    </xf>
    <xf numFmtId="1" fontId="1" fillId="2" borderId="6" xfId="0" applyNumberFormat="1" applyFont="1" applyFill="1" applyBorder="1" applyAlignment="1" applyProtection="1">
      <alignment horizontal="center" vertical="center"/>
    </xf>
    <xf numFmtId="1" fontId="1" fillId="2" borderId="7" xfId="0" applyNumberFormat="1" applyFont="1" applyFill="1" applyBorder="1" applyAlignment="1" applyProtection="1">
      <alignment horizontal="center" vertical="center"/>
    </xf>
    <xf numFmtId="2" fontId="0" fillId="0" borderId="10" xfId="0" applyNumberFormat="1" applyFont="1" applyFill="1" applyBorder="1" applyProtection="1"/>
    <xf numFmtId="0" fontId="0" fillId="0" borderId="11" xfId="0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horizontal="center" vertical="center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0" fillId="0" borderId="19" xfId="0" applyFont="1" applyFill="1" applyBorder="1" applyAlignment="1" applyProtection="1">
      <alignment horizontal="center" vertical="center"/>
    </xf>
    <xf numFmtId="0" fontId="0" fillId="0" borderId="0" xfId="0" applyFont="1" applyFill="1" applyProtection="1">
      <protection locked="0"/>
    </xf>
    <xf numFmtId="2" fontId="0" fillId="0" borderId="4" xfId="0" applyNumberFormat="1" applyFont="1" applyFill="1" applyBorder="1" applyProtection="1"/>
    <xf numFmtId="0" fontId="0" fillId="0" borderId="5" xfId="0" applyFont="1" applyFill="1" applyBorder="1" applyAlignment="1" applyProtection="1">
      <alignment horizontal="center" vertical="center"/>
      <protection locked="0"/>
    </xf>
    <xf numFmtId="0" fontId="0" fillId="0" borderId="6" xfId="0" applyFont="1" applyFill="1" applyBorder="1" applyAlignment="1" applyProtection="1">
      <alignment horizontal="center" vertical="center"/>
    </xf>
    <xf numFmtId="0" fontId="0" fillId="0" borderId="6" xfId="0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/>
    </xf>
    <xf numFmtId="1" fontId="1" fillId="2" borderId="22" xfId="0" applyNumberFormat="1" applyFont="1" applyFill="1" applyBorder="1" applyAlignment="1" applyProtection="1">
      <alignment horizontal="center" vertical="center"/>
    </xf>
    <xf numFmtId="1" fontId="1" fillId="0" borderId="17" xfId="0" applyNumberFormat="1" applyFont="1" applyFill="1" applyBorder="1" applyAlignment="1" applyProtection="1">
      <alignment horizontal="center" vertical="center"/>
    </xf>
    <xf numFmtId="1" fontId="1" fillId="2" borderId="17" xfId="0" applyNumberFormat="1" applyFont="1" applyFill="1" applyBorder="1" applyAlignment="1" applyProtection="1">
      <alignment horizontal="center" vertical="center"/>
    </xf>
    <xf numFmtId="1" fontId="1" fillId="0" borderId="26" xfId="0" applyNumberFormat="1" applyFont="1" applyFill="1" applyBorder="1" applyAlignment="1" applyProtection="1">
      <alignment horizontal="center" vertical="center"/>
    </xf>
    <xf numFmtId="1" fontId="1" fillId="2" borderId="4" xfId="0" applyNumberFormat="1" applyFont="1" applyFill="1" applyBorder="1" applyAlignment="1" applyProtection="1">
      <alignment horizontal="center" vertical="center"/>
    </xf>
    <xf numFmtId="2" fontId="0" fillId="0" borderId="4" xfId="0" applyNumberFormat="1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0" fillId="0" borderId="10" xfId="0" applyNumberFormat="1" applyFill="1" applyBorder="1" applyAlignment="1">
      <alignment horizontal="left" vertical="center"/>
    </xf>
    <xf numFmtId="1" fontId="1" fillId="0" borderId="10" xfId="0" applyNumberFormat="1" applyFont="1" applyFill="1" applyBorder="1" applyAlignment="1" applyProtection="1">
      <alignment horizontal="center" vertical="center"/>
    </xf>
    <xf numFmtId="1" fontId="1" fillId="0" borderId="4" xfId="0" applyNumberFormat="1" applyFont="1" applyFill="1" applyBorder="1" applyAlignment="1" applyProtection="1">
      <alignment horizontal="center" vertical="center"/>
    </xf>
    <xf numFmtId="0" fontId="1" fillId="0" borderId="15" xfId="0" applyFont="1" applyFill="1" applyBorder="1" applyAlignment="1" applyProtection="1">
      <alignment horizontal="center" vertical="center"/>
    </xf>
    <xf numFmtId="1" fontId="1" fillId="0" borderId="21" xfId="0" applyNumberFormat="1" applyFont="1" applyFill="1" applyBorder="1" applyAlignment="1" applyProtection="1">
      <alignment horizontal="center" vertical="center"/>
    </xf>
    <xf numFmtId="164" fontId="2" fillId="0" borderId="2" xfId="0" applyNumberFormat="1" applyFont="1" applyFill="1" applyBorder="1" applyAlignment="1" applyProtection="1">
      <alignment horizontal="center" vertical="center" wrapText="1"/>
    </xf>
    <xf numFmtId="2" fontId="2" fillId="0" borderId="2" xfId="0" applyNumberFormat="1" applyFont="1" applyFill="1" applyBorder="1" applyAlignment="1" applyProtection="1">
      <alignment horizontal="center" vertical="center" wrapText="1"/>
    </xf>
    <xf numFmtId="2" fontId="2" fillId="0" borderId="3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Protection="1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left" vertical="center" wrapText="1"/>
    </xf>
    <xf numFmtId="0" fontId="1" fillId="0" borderId="3" xfId="0" applyFont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Medium7"/>
  <colors>
    <mruColors>
      <color rgb="FFFF99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3" sqref="A3"/>
    </sheetView>
  </sheetViews>
  <sheetFormatPr defaultColWidth="10.875" defaultRowHeight="15.75" x14ac:dyDescent="0.25"/>
  <cols>
    <col min="1" max="1" width="20.625" style="2" customWidth="1"/>
    <col min="2" max="14" width="14.375" style="177" customWidth="1"/>
    <col min="15" max="16384" width="10.875" style="2"/>
  </cols>
  <sheetData>
    <row r="1" spans="1:14" ht="22.5" thickTop="1" thickBot="1" x14ac:dyDescent="0.3">
      <c r="A1" s="1"/>
      <c r="B1" s="174">
        <v>9.1</v>
      </c>
      <c r="C1" s="174">
        <v>9.1999999999999993</v>
      </c>
      <c r="D1" s="174">
        <v>9.3000000000000007</v>
      </c>
      <c r="E1" s="174">
        <v>9.4</v>
      </c>
      <c r="F1" s="174">
        <v>9.5</v>
      </c>
      <c r="G1" s="174">
        <v>9.6</v>
      </c>
      <c r="H1" s="174">
        <v>9.6999999999999993</v>
      </c>
      <c r="I1" s="174">
        <v>9.8000000000000007</v>
      </c>
      <c r="J1" s="174">
        <v>9.9</v>
      </c>
      <c r="K1" s="175">
        <v>9.1</v>
      </c>
      <c r="L1" s="175">
        <v>9.11</v>
      </c>
      <c r="M1" s="175">
        <v>9.1199999999999992</v>
      </c>
      <c r="N1" s="176">
        <v>9.1300000000000008</v>
      </c>
    </row>
    <row r="2" spans="1:14" ht="16.5" thickTop="1" x14ac:dyDescent="0.25">
      <c r="A2" s="147" t="s">
        <v>0</v>
      </c>
      <c r="B2" s="148" t="str">
        <f>'9.1'!J2</f>
        <v/>
      </c>
      <c r="C2" s="149" t="str">
        <f>'9.2'!D2</f>
        <v/>
      </c>
      <c r="D2" s="149" t="str">
        <f>'9.3'!N2</f>
        <v/>
      </c>
      <c r="E2" s="149" t="str">
        <f>'9.4'!H2</f>
        <v/>
      </c>
      <c r="F2" s="149" t="str">
        <f>'9.5'!H2</f>
        <v/>
      </c>
      <c r="G2" s="149" t="str">
        <f>'9.6'!H2</f>
        <v/>
      </c>
      <c r="H2" s="149" t="str">
        <f>'9.7'!F2</f>
        <v/>
      </c>
      <c r="I2" s="149" t="str">
        <f>'9.8'!F2</f>
        <v/>
      </c>
      <c r="J2" s="149" t="str">
        <f>'9.9'!D2</f>
        <v/>
      </c>
      <c r="K2" s="149" t="str">
        <f>'9.10'!D2</f>
        <v/>
      </c>
      <c r="L2" s="149" t="str">
        <f>'9.11'!D2</f>
        <v/>
      </c>
      <c r="M2" s="149" t="str">
        <f>'9.12'!D2</f>
        <v/>
      </c>
      <c r="N2" s="150" t="str">
        <f>'9.13'!D2</f>
        <v/>
      </c>
    </row>
    <row r="3" spans="1:14" x14ac:dyDescent="0.25">
      <c r="A3" s="3" t="s">
        <v>1</v>
      </c>
      <c r="B3" s="7" t="str">
        <f>'9.1'!J3</f>
        <v/>
      </c>
      <c r="C3" s="8" t="str">
        <f>'9.2'!D3</f>
        <v/>
      </c>
      <c r="D3" s="8" t="str">
        <f>'9.3'!N3</f>
        <v/>
      </c>
      <c r="E3" s="8" t="str">
        <f>'9.4'!H3</f>
        <v/>
      </c>
      <c r="F3" s="8" t="str">
        <f>'9.5'!H3</f>
        <v/>
      </c>
      <c r="G3" s="8" t="str">
        <f>'9.6'!H3</f>
        <v/>
      </c>
      <c r="H3" s="8" t="str">
        <f>'9.7'!F3</f>
        <v/>
      </c>
      <c r="I3" s="8" t="str">
        <f>'9.8'!F3</f>
        <v/>
      </c>
      <c r="J3" s="8" t="str">
        <f>'9.9'!D3</f>
        <v/>
      </c>
      <c r="K3" s="8" t="str">
        <f>'9.10'!D3</f>
        <v/>
      </c>
      <c r="L3" s="8" t="str">
        <f>'9.11'!D3</f>
        <v/>
      </c>
      <c r="M3" s="8" t="str">
        <f>'9.12'!D3</f>
        <v/>
      </c>
      <c r="N3" s="9" t="str">
        <f>'9.13'!D3</f>
        <v/>
      </c>
    </row>
    <row r="4" spans="1:14" x14ac:dyDescent="0.25">
      <c r="A4" s="147" t="s">
        <v>2</v>
      </c>
      <c r="B4" s="148" t="str">
        <f>'9.1'!J4</f>
        <v/>
      </c>
      <c r="C4" s="149" t="str">
        <f>'9.2'!D4</f>
        <v/>
      </c>
      <c r="D4" s="149" t="str">
        <f>'9.3'!N4</f>
        <v/>
      </c>
      <c r="E4" s="149" t="str">
        <f>'9.4'!H4</f>
        <v/>
      </c>
      <c r="F4" s="149" t="str">
        <f>'9.5'!H4</f>
        <v/>
      </c>
      <c r="G4" s="149" t="str">
        <f>'9.6'!H4</f>
        <v/>
      </c>
      <c r="H4" s="149" t="str">
        <f>'9.7'!F4</f>
        <v/>
      </c>
      <c r="I4" s="149" t="str">
        <f>'9.8'!F4</f>
        <v/>
      </c>
      <c r="J4" s="149" t="str">
        <f>'9.9'!D4</f>
        <v/>
      </c>
      <c r="K4" s="149" t="str">
        <f>'9.10'!D4</f>
        <v/>
      </c>
      <c r="L4" s="149" t="str">
        <f>'9.11'!D4</f>
        <v/>
      </c>
      <c r="M4" s="149" t="str">
        <f>'9.12'!D4</f>
        <v/>
      </c>
      <c r="N4" s="150" t="str">
        <f>'9.13'!D4</f>
        <v/>
      </c>
    </row>
    <row r="5" spans="1:14" x14ac:dyDescent="0.25">
      <c r="A5" s="3" t="s">
        <v>3</v>
      </c>
      <c r="B5" s="7" t="str">
        <f>'9.1'!J5</f>
        <v/>
      </c>
      <c r="C5" s="8" t="str">
        <f>'9.2'!D5</f>
        <v/>
      </c>
      <c r="D5" s="8" t="str">
        <f>'9.3'!N5</f>
        <v/>
      </c>
      <c r="E5" s="8" t="str">
        <f>'9.4'!H5</f>
        <v/>
      </c>
      <c r="F5" s="8" t="str">
        <f>'9.5'!H5</f>
        <v/>
      </c>
      <c r="G5" s="8" t="str">
        <f>'9.6'!H5</f>
        <v/>
      </c>
      <c r="H5" s="8" t="str">
        <f>'9.7'!F5</f>
        <v/>
      </c>
      <c r="I5" s="8" t="str">
        <f>'9.8'!F5</f>
        <v/>
      </c>
      <c r="J5" s="8" t="str">
        <f>'9.9'!D5</f>
        <v/>
      </c>
      <c r="K5" s="8" t="str">
        <f>'9.10'!D5</f>
        <v/>
      </c>
      <c r="L5" s="8" t="str">
        <f>'9.11'!D5</f>
        <v/>
      </c>
      <c r="M5" s="8" t="str">
        <f>'9.12'!D5</f>
        <v/>
      </c>
      <c r="N5" s="9" t="str">
        <f>'9.13'!D5</f>
        <v/>
      </c>
    </row>
    <row r="6" spans="1:14" x14ac:dyDescent="0.25">
      <c r="A6" s="147" t="s">
        <v>4</v>
      </c>
      <c r="B6" s="148" t="str">
        <f>'9.1'!J6</f>
        <v/>
      </c>
      <c r="C6" s="149" t="str">
        <f>'9.2'!D6</f>
        <v/>
      </c>
      <c r="D6" s="149" t="str">
        <f>'9.3'!N6</f>
        <v/>
      </c>
      <c r="E6" s="149" t="str">
        <f>'9.4'!H6</f>
        <v/>
      </c>
      <c r="F6" s="149" t="str">
        <f>'9.5'!H6</f>
        <v/>
      </c>
      <c r="G6" s="149" t="str">
        <f>'9.6'!H6</f>
        <v/>
      </c>
      <c r="H6" s="149" t="str">
        <f>'9.7'!F6</f>
        <v/>
      </c>
      <c r="I6" s="149" t="str">
        <f>'9.8'!F6</f>
        <v/>
      </c>
      <c r="J6" s="149" t="str">
        <f>'9.9'!D6</f>
        <v/>
      </c>
      <c r="K6" s="149" t="str">
        <f>'9.10'!D6</f>
        <v/>
      </c>
      <c r="L6" s="149" t="str">
        <f>'9.11'!D6</f>
        <v/>
      </c>
      <c r="M6" s="149" t="str">
        <f>'9.12'!D6</f>
        <v/>
      </c>
      <c r="N6" s="150" t="str">
        <f>'9.13'!D6</f>
        <v/>
      </c>
    </row>
    <row r="7" spans="1:14" x14ac:dyDescent="0.25">
      <c r="A7" s="3" t="s">
        <v>5</v>
      </c>
      <c r="B7" s="7" t="str">
        <f>'9.1'!J7</f>
        <v/>
      </c>
      <c r="C7" s="8" t="str">
        <f>'9.2'!D7</f>
        <v/>
      </c>
      <c r="D7" s="8" t="str">
        <f>'9.3'!N7</f>
        <v/>
      </c>
      <c r="E7" s="8" t="str">
        <f>'9.4'!H7</f>
        <v/>
      </c>
      <c r="F7" s="8" t="str">
        <f>'9.5'!H7</f>
        <v/>
      </c>
      <c r="G7" s="8" t="str">
        <f>'9.6'!H7</f>
        <v/>
      </c>
      <c r="H7" s="8" t="str">
        <f>'9.7'!F7</f>
        <v/>
      </c>
      <c r="I7" s="8" t="str">
        <f>'9.8'!F7</f>
        <v/>
      </c>
      <c r="J7" s="8" t="str">
        <f>'9.9'!D7</f>
        <v/>
      </c>
      <c r="K7" s="8" t="str">
        <f>'9.10'!D7</f>
        <v/>
      </c>
      <c r="L7" s="8" t="str">
        <f>'9.11'!D7</f>
        <v/>
      </c>
      <c r="M7" s="8" t="str">
        <f>'9.12'!D7</f>
        <v/>
      </c>
      <c r="N7" s="9" t="str">
        <f>'9.13'!D7</f>
        <v/>
      </c>
    </row>
    <row r="8" spans="1:14" x14ac:dyDescent="0.25">
      <c r="A8" s="147" t="s">
        <v>6</v>
      </c>
      <c r="B8" s="148" t="str">
        <f>'9.1'!J8</f>
        <v/>
      </c>
      <c r="C8" s="149" t="str">
        <f>'9.2'!D8</f>
        <v/>
      </c>
      <c r="D8" s="149" t="str">
        <f>'9.3'!N8</f>
        <v/>
      </c>
      <c r="E8" s="149" t="str">
        <f>'9.4'!H8</f>
        <v/>
      </c>
      <c r="F8" s="149" t="str">
        <f>'9.5'!H8</f>
        <v/>
      </c>
      <c r="G8" s="149" t="str">
        <f>'9.6'!H8</f>
        <v/>
      </c>
      <c r="H8" s="149" t="str">
        <f>'9.7'!F8</f>
        <v/>
      </c>
      <c r="I8" s="149" t="str">
        <f>'9.8'!F8</f>
        <v/>
      </c>
      <c r="J8" s="149" t="str">
        <f>'9.9'!D8</f>
        <v/>
      </c>
      <c r="K8" s="149" t="str">
        <f>'9.10'!D8</f>
        <v/>
      </c>
      <c r="L8" s="149" t="str">
        <f>'9.11'!D8</f>
        <v/>
      </c>
      <c r="M8" s="149" t="str">
        <f>'9.12'!D8</f>
        <v/>
      </c>
      <c r="N8" s="150" t="str">
        <f>'9.13'!D8</f>
        <v/>
      </c>
    </row>
    <row r="9" spans="1:14" x14ac:dyDescent="0.25">
      <c r="A9" s="3" t="s">
        <v>7</v>
      </c>
      <c r="B9" s="7" t="str">
        <f>'9.1'!J9</f>
        <v/>
      </c>
      <c r="C9" s="8" t="str">
        <f>'9.2'!D9</f>
        <v/>
      </c>
      <c r="D9" s="8" t="str">
        <f>'9.3'!N9</f>
        <v/>
      </c>
      <c r="E9" s="8" t="str">
        <f>'9.4'!H9</f>
        <v/>
      </c>
      <c r="F9" s="8" t="str">
        <f>'9.5'!H9</f>
        <v/>
      </c>
      <c r="G9" s="8" t="str">
        <f>'9.6'!H9</f>
        <v/>
      </c>
      <c r="H9" s="8" t="str">
        <f>'9.7'!F9</f>
        <v/>
      </c>
      <c r="I9" s="8" t="str">
        <f>'9.8'!F9</f>
        <v/>
      </c>
      <c r="J9" s="8" t="str">
        <f>'9.9'!D9</f>
        <v/>
      </c>
      <c r="K9" s="8" t="str">
        <f>'9.10'!D9</f>
        <v/>
      </c>
      <c r="L9" s="8" t="str">
        <f>'9.11'!D9</f>
        <v/>
      </c>
      <c r="M9" s="8" t="str">
        <f>'9.12'!D9</f>
        <v/>
      </c>
      <c r="N9" s="9" t="str">
        <f>'9.13'!D9</f>
        <v/>
      </c>
    </row>
    <row r="10" spans="1:14" x14ac:dyDescent="0.25">
      <c r="A10" s="147" t="s">
        <v>8</v>
      </c>
      <c r="B10" s="148" t="str">
        <f>'9.1'!J10</f>
        <v/>
      </c>
      <c r="C10" s="149" t="str">
        <f>'9.2'!D10</f>
        <v/>
      </c>
      <c r="D10" s="149" t="str">
        <f>'9.3'!N10</f>
        <v/>
      </c>
      <c r="E10" s="149" t="str">
        <f>'9.4'!H10</f>
        <v/>
      </c>
      <c r="F10" s="149" t="str">
        <f>'9.5'!H10</f>
        <v/>
      </c>
      <c r="G10" s="149" t="str">
        <f>'9.6'!H10</f>
        <v/>
      </c>
      <c r="H10" s="149" t="str">
        <f>'9.7'!F10</f>
        <v/>
      </c>
      <c r="I10" s="149" t="str">
        <f>'9.8'!F10</f>
        <v/>
      </c>
      <c r="J10" s="149" t="str">
        <f>'9.9'!D10</f>
        <v/>
      </c>
      <c r="K10" s="149" t="str">
        <f>'9.10'!D10</f>
        <v/>
      </c>
      <c r="L10" s="149" t="str">
        <f>'9.11'!D10</f>
        <v/>
      </c>
      <c r="M10" s="149" t="str">
        <f>'9.12'!D10</f>
        <v/>
      </c>
      <c r="N10" s="150" t="str">
        <f>'9.13'!D10</f>
        <v/>
      </c>
    </row>
    <row r="11" spans="1:14" x14ac:dyDescent="0.25">
      <c r="A11" s="3" t="s">
        <v>9</v>
      </c>
      <c r="B11" s="7" t="str">
        <f>'9.1'!J11</f>
        <v/>
      </c>
      <c r="C11" s="8" t="str">
        <f>'9.2'!D11</f>
        <v/>
      </c>
      <c r="D11" s="8" t="str">
        <f>'9.3'!N11</f>
        <v/>
      </c>
      <c r="E11" s="8" t="str">
        <f>'9.4'!H11</f>
        <v/>
      </c>
      <c r="F11" s="8" t="str">
        <f>'9.5'!H11</f>
        <v/>
      </c>
      <c r="G11" s="8" t="str">
        <f>'9.6'!H11</f>
        <v/>
      </c>
      <c r="H11" s="8" t="str">
        <f>'9.7'!F11</f>
        <v/>
      </c>
      <c r="I11" s="8" t="str">
        <f>'9.8'!F11</f>
        <v/>
      </c>
      <c r="J11" s="8" t="str">
        <f>'9.9'!D11</f>
        <v/>
      </c>
      <c r="K11" s="8" t="str">
        <f>'9.10'!D11</f>
        <v/>
      </c>
      <c r="L11" s="8" t="str">
        <f>'9.11'!D11</f>
        <v/>
      </c>
      <c r="M11" s="8" t="str">
        <f>'9.12'!D11</f>
        <v/>
      </c>
      <c r="N11" s="9" t="str">
        <f>'9.13'!D11</f>
        <v/>
      </c>
    </row>
    <row r="12" spans="1:14" x14ac:dyDescent="0.25">
      <c r="A12" s="147" t="s">
        <v>10</v>
      </c>
      <c r="B12" s="148" t="str">
        <f>'9.1'!J12</f>
        <v/>
      </c>
      <c r="C12" s="149" t="str">
        <f>'9.2'!D12</f>
        <v/>
      </c>
      <c r="D12" s="149" t="str">
        <f>'9.3'!N12</f>
        <v/>
      </c>
      <c r="E12" s="149" t="str">
        <f>'9.4'!H12</f>
        <v/>
      </c>
      <c r="F12" s="149" t="str">
        <f>'9.5'!H12</f>
        <v/>
      </c>
      <c r="G12" s="149" t="str">
        <f>'9.6'!H12</f>
        <v/>
      </c>
      <c r="H12" s="149" t="str">
        <f>'9.7'!F12</f>
        <v/>
      </c>
      <c r="I12" s="149" t="str">
        <f>'9.8'!F12</f>
        <v/>
      </c>
      <c r="J12" s="149" t="str">
        <f>'9.9'!D12</f>
        <v/>
      </c>
      <c r="K12" s="149" t="str">
        <f>'9.10'!D12</f>
        <v/>
      </c>
      <c r="L12" s="149" t="str">
        <f>'9.11'!D12</f>
        <v/>
      </c>
      <c r="M12" s="149" t="str">
        <f>'9.12'!D12</f>
        <v/>
      </c>
      <c r="N12" s="150" t="str">
        <f>'9.13'!D12</f>
        <v/>
      </c>
    </row>
    <row r="13" spans="1:14" x14ac:dyDescent="0.25">
      <c r="A13" s="3" t="s">
        <v>11</v>
      </c>
      <c r="B13" s="7" t="str">
        <f>'9.1'!J13</f>
        <v/>
      </c>
      <c r="C13" s="8" t="str">
        <f>'9.2'!D13</f>
        <v/>
      </c>
      <c r="D13" s="8" t="str">
        <f>'9.3'!N13</f>
        <v/>
      </c>
      <c r="E13" s="8" t="str">
        <f>'9.4'!H13</f>
        <v/>
      </c>
      <c r="F13" s="8" t="str">
        <f>'9.5'!H13</f>
        <v/>
      </c>
      <c r="G13" s="8" t="str">
        <f>'9.6'!H13</f>
        <v/>
      </c>
      <c r="H13" s="8" t="str">
        <f>'9.7'!F13</f>
        <v/>
      </c>
      <c r="I13" s="8" t="str">
        <f>'9.8'!F13</f>
        <v/>
      </c>
      <c r="J13" s="8" t="str">
        <f>'9.9'!D13</f>
        <v/>
      </c>
      <c r="K13" s="8" t="str">
        <f>'9.10'!D13</f>
        <v/>
      </c>
      <c r="L13" s="8" t="str">
        <f>'9.11'!D13</f>
        <v/>
      </c>
      <c r="M13" s="8" t="str">
        <f>'9.12'!D13</f>
        <v/>
      </c>
      <c r="N13" s="9" t="str">
        <f>'9.13'!D13</f>
        <v/>
      </c>
    </row>
    <row r="14" spans="1:14" x14ac:dyDescent="0.25">
      <c r="A14" s="147" t="s">
        <v>12</v>
      </c>
      <c r="B14" s="148" t="str">
        <f>'9.1'!J14</f>
        <v/>
      </c>
      <c r="C14" s="149" t="str">
        <f>'9.2'!D14</f>
        <v/>
      </c>
      <c r="D14" s="149" t="str">
        <f>'9.3'!N14</f>
        <v/>
      </c>
      <c r="E14" s="149" t="str">
        <f>'9.4'!H14</f>
        <v/>
      </c>
      <c r="F14" s="149" t="str">
        <f>'9.5'!H14</f>
        <v/>
      </c>
      <c r="G14" s="149" t="str">
        <f>'9.6'!H14</f>
        <v/>
      </c>
      <c r="H14" s="149" t="str">
        <f>'9.7'!F14</f>
        <v/>
      </c>
      <c r="I14" s="149" t="str">
        <f>'9.8'!F14</f>
        <v/>
      </c>
      <c r="J14" s="149" t="str">
        <f>'9.9'!D14</f>
        <v/>
      </c>
      <c r="K14" s="149" t="str">
        <f>'9.10'!D14</f>
        <v/>
      </c>
      <c r="L14" s="149" t="str">
        <f>'9.11'!D14</f>
        <v/>
      </c>
      <c r="M14" s="149" t="str">
        <f>'9.12'!D14</f>
        <v/>
      </c>
      <c r="N14" s="150" t="str">
        <f>'9.13'!D14</f>
        <v/>
      </c>
    </row>
    <row r="15" spans="1:14" x14ac:dyDescent="0.25">
      <c r="A15" s="3" t="s">
        <v>13</v>
      </c>
      <c r="B15" s="7" t="str">
        <f>'9.1'!J15</f>
        <v/>
      </c>
      <c r="C15" s="8" t="str">
        <f>'9.2'!D15</f>
        <v/>
      </c>
      <c r="D15" s="8" t="str">
        <f>'9.3'!N15</f>
        <v/>
      </c>
      <c r="E15" s="8" t="str">
        <f>'9.4'!H15</f>
        <v/>
      </c>
      <c r="F15" s="8" t="str">
        <f>'9.5'!H15</f>
        <v/>
      </c>
      <c r="G15" s="8" t="str">
        <f>'9.6'!H15</f>
        <v/>
      </c>
      <c r="H15" s="8" t="str">
        <f>'9.7'!F15</f>
        <v/>
      </c>
      <c r="I15" s="8" t="str">
        <f>'9.8'!F15</f>
        <v/>
      </c>
      <c r="J15" s="8" t="str">
        <f>'9.9'!D15</f>
        <v/>
      </c>
      <c r="K15" s="8" t="str">
        <f>'9.10'!D15</f>
        <v/>
      </c>
      <c r="L15" s="8" t="str">
        <f>'9.11'!D15</f>
        <v/>
      </c>
      <c r="M15" s="8" t="str">
        <f>'9.12'!D15</f>
        <v/>
      </c>
      <c r="N15" s="9" t="str">
        <f>'9.13'!D15</f>
        <v/>
      </c>
    </row>
    <row r="16" spans="1:14" x14ac:dyDescent="0.25">
      <c r="A16" s="147" t="s">
        <v>14</v>
      </c>
      <c r="B16" s="148" t="str">
        <f>'9.1'!J16</f>
        <v/>
      </c>
      <c r="C16" s="149" t="str">
        <f>'9.2'!D16</f>
        <v/>
      </c>
      <c r="D16" s="149" t="str">
        <f>'9.3'!N16</f>
        <v/>
      </c>
      <c r="E16" s="149" t="str">
        <f>'9.4'!H16</f>
        <v/>
      </c>
      <c r="F16" s="149" t="str">
        <f>'9.5'!H16</f>
        <v/>
      </c>
      <c r="G16" s="149" t="str">
        <f>'9.6'!H16</f>
        <v/>
      </c>
      <c r="H16" s="149" t="str">
        <f>'9.7'!F16</f>
        <v/>
      </c>
      <c r="I16" s="149" t="str">
        <f>'9.8'!F16</f>
        <v/>
      </c>
      <c r="J16" s="149" t="str">
        <f>'9.9'!D16</f>
        <v/>
      </c>
      <c r="K16" s="149" t="str">
        <f>'9.10'!D16</f>
        <v/>
      </c>
      <c r="L16" s="149" t="str">
        <f>'9.11'!D16</f>
        <v/>
      </c>
      <c r="M16" s="149" t="str">
        <f>'9.12'!D16</f>
        <v/>
      </c>
      <c r="N16" s="150" t="str">
        <f>'9.13'!D16</f>
        <v/>
      </c>
    </row>
    <row r="17" spans="1:14" x14ac:dyDescent="0.25">
      <c r="A17" s="3" t="s">
        <v>15</v>
      </c>
      <c r="B17" s="7" t="str">
        <f>'9.1'!J17</f>
        <v/>
      </c>
      <c r="C17" s="8" t="str">
        <f>'9.2'!D17</f>
        <v/>
      </c>
      <c r="D17" s="8" t="str">
        <f>'9.3'!N17</f>
        <v/>
      </c>
      <c r="E17" s="8" t="str">
        <f>'9.4'!H17</f>
        <v/>
      </c>
      <c r="F17" s="8" t="str">
        <f>'9.5'!H17</f>
        <v/>
      </c>
      <c r="G17" s="8" t="str">
        <f>'9.6'!H17</f>
        <v/>
      </c>
      <c r="H17" s="8" t="str">
        <f>'9.7'!F17</f>
        <v/>
      </c>
      <c r="I17" s="8" t="str">
        <f>'9.8'!F17</f>
        <v/>
      </c>
      <c r="J17" s="8" t="str">
        <f>'9.9'!D17</f>
        <v/>
      </c>
      <c r="K17" s="8" t="str">
        <f>'9.10'!D17</f>
        <v/>
      </c>
      <c r="L17" s="8" t="str">
        <f>'9.11'!D17</f>
        <v/>
      </c>
      <c r="M17" s="8" t="str">
        <f>'9.12'!D17</f>
        <v/>
      </c>
      <c r="N17" s="9" t="str">
        <f>'9.13'!D17</f>
        <v/>
      </c>
    </row>
    <row r="18" spans="1:14" x14ac:dyDescent="0.25">
      <c r="A18" s="147" t="s">
        <v>16</v>
      </c>
      <c r="B18" s="148" t="str">
        <f>'9.1'!J18</f>
        <v/>
      </c>
      <c r="C18" s="149" t="str">
        <f>'9.2'!D18</f>
        <v/>
      </c>
      <c r="D18" s="149" t="str">
        <f>'9.3'!N18</f>
        <v/>
      </c>
      <c r="E18" s="149" t="str">
        <f>'9.4'!H18</f>
        <v/>
      </c>
      <c r="F18" s="149" t="str">
        <f>'9.5'!H18</f>
        <v/>
      </c>
      <c r="G18" s="149" t="str">
        <f>'9.6'!H18</f>
        <v/>
      </c>
      <c r="H18" s="149" t="str">
        <f>'9.7'!F18</f>
        <v/>
      </c>
      <c r="I18" s="149" t="str">
        <f>'9.8'!F18</f>
        <v/>
      </c>
      <c r="J18" s="149" t="str">
        <f>'9.9'!D18</f>
        <v/>
      </c>
      <c r="K18" s="149" t="str">
        <f>'9.10'!D18</f>
        <v/>
      </c>
      <c r="L18" s="149" t="str">
        <f>'9.11'!D18</f>
        <v/>
      </c>
      <c r="M18" s="149" t="str">
        <f>'9.12'!D18</f>
        <v/>
      </c>
      <c r="N18" s="150" t="str">
        <f>'9.13'!D18</f>
        <v/>
      </c>
    </row>
    <row r="19" spans="1:14" x14ac:dyDescent="0.25">
      <c r="A19" s="3" t="s">
        <v>17</v>
      </c>
      <c r="B19" s="7" t="str">
        <f>'9.1'!J19</f>
        <v/>
      </c>
      <c r="C19" s="8" t="str">
        <f>'9.2'!D19</f>
        <v/>
      </c>
      <c r="D19" s="8" t="str">
        <f>'9.3'!N19</f>
        <v/>
      </c>
      <c r="E19" s="8" t="str">
        <f>'9.4'!H19</f>
        <v/>
      </c>
      <c r="F19" s="8" t="str">
        <f>'9.5'!H19</f>
        <v/>
      </c>
      <c r="G19" s="8" t="str">
        <f>'9.6'!H19</f>
        <v/>
      </c>
      <c r="H19" s="8" t="str">
        <f>'9.7'!F19</f>
        <v/>
      </c>
      <c r="I19" s="8" t="str">
        <f>'9.8'!F19</f>
        <v/>
      </c>
      <c r="J19" s="8" t="str">
        <f>'9.9'!D19</f>
        <v/>
      </c>
      <c r="K19" s="8" t="str">
        <f>'9.10'!D19</f>
        <v/>
      </c>
      <c r="L19" s="8" t="str">
        <f>'9.11'!D19</f>
        <v/>
      </c>
      <c r="M19" s="8" t="str">
        <f>'9.12'!D19</f>
        <v/>
      </c>
      <c r="N19" s="9" t="str">
        <f>'9.13'!D19</f>
        <v/>
      </c>
    </row>
    <row r="20" spans="1:14" x14ac:dyDescent="0.25">
      <c r="A20" s="147" t="s">
        <v>18</v>
      </c>
      <c r="B20" s="148" t="str">
        <f>'9.1'!J20</f>
        <v/>
      </c>
      <c r="C20" s="149" t="str">
        <f>'9.2'!D20</f>
        <v/>
      </c>
      <c r="D20" s="149" t="str">
        <f>'9.3'!N20</f>
        <v/>
      </c>
      <c r="E20" s="149" t="str">
        <f>'9.4'!H20</f>
        <v/>
      </c>
      <c r="F20" s="149" t="str">
        <f>'9.5'!H20</f>
        <v/>
      </c>
      <c r="G20" s="149" t="str">
        <f>'9.6'!H20</f>
        <v/>
      </c>
      <c r="H20" s="149" t="str">
        <f>'9.7'!F20</f>
        <v/>
      </c>
      <c r="I20" s="149" t="str">
        <f>'9.8'!F20</f>
        <v/>
      </c>
      <c r="J20" s="149" t="str">
        <f>'9.9'!D20</f>
        <v/>
      </c>
      <c r="K20" s="149" t="str">
        <f>'9.10'!D20</f>
        <v/>
      </c>
      <c r="L20" s="149" t="str">
        <f>'9.11'!D20</f>
        <v/>
      </c>
      <c r="M20" s="149" t="str">
        <f>'9.12'!D20</f>
        <v/>
      </c>
      <c r="N20" s="150" t="str">
        <f>'9.13'!D20</f>
        <v/>
      </c>
    </row>
    <row r="21" spans="1:14" x14ac:dyDescent="0.25">
      <c r="A21" s="3" t="s">
        <v>19</v>
      </c>
      <c r="B21" s="7" t="str">
        <f>'9.1'!J21</f>
        <v/>
      </c>
      <c r="C21" s="8" t="str">
        <f>'9.2'!D21</f>
        <v/>
      </c>
      <c r="D21" s="8" t="str">
        <f>'9.3'!N21</f>
        <v/>
      </c>
      <c r="E21" s="8" t="str">
        <f>'9.4'!H21</f>
        <v/>
      </c>
      <c r="F21" s="8" t="str">
        <f>'9.5'!H21</f>
        <v/>
      </c>
      <c r="G21" s="8" t="str">
        <f>'9.6'!H21</f>
        <v/>
      </c>
      <c r="H21" s="8" t="str">
        <f>'9.7'!F21</f>
        <v/>
      </c>
      <c r="I21" s="8" t="str">
        <f>'9.8'!F21</f>
        <v/>
      </c>
      <c r="J21" s="8" t="str">
        <f>'9.9'!D21</f>
        <v/>
      </c>
      <c r="K21" s="8" t="str">
        <f>'9.10'!D21</f>
        <v/>
      </c>
      <c r="L21" s="8" t="str">
        <f>'9.11'!D21</f>
        <v/>
      </c>
      <c r="M21" s="8" t="str">
        <f>'9.12'!D21</f>
        <v/>
      </c>
      <c r="N21" s="9" t="str">
        <f>'9.13'!D21</f>
        <v/>
      </c>
    </row>
    <row r="22" spans="1:14" x14ac:dyDescent="0.25">
      <c r="A22" s="147" t="s">
        <v>20</v>
      </c>
      <c r="B22" s="148" t="str">
        <f>'9.1'!J22</f>
        <v/>
      </c>
      <c r="C22" s="149" t="str">
        <f>'9.2'!D22</f>
        <v/>
      </c>
      <c r="D22" s="149" t="str">
        <f>'9.3'!N22</f>
        <v/>
      </c>
      <c r="E22" s="149" t="str">
        <f>'9.4'!H22</f>
        <v/>
      </c>
      <c r="F22" s="149" t="str">
        <f>'9.5'!H22</f>
        <v/>
      </c>
      <c r="G22" s="149" t="str">
        <f>'9.6'!H22</f>
        <v/>
      </c>
      <c r="H22" s="149" t="str">
        <f>'9.7'!F22</f>
        <v/>
      </c>
      <c r="I22" s="149" t="str">
        <f>'9.8'!F22</f>
        <v/>
      </c>
      <c r="J22" s="149" t="str">
        <f>'9.9'!D22</f>
        <v/>
      </c>
      <c r="K22" s="149" t="str">
        <f>'9.10'!D22</f>
        <v/>
      </c>
      <c r="L22" s="149" t="str">
        <f>'9.11'!D22</f>
        <v/>
      </c>
      <c r="M22" s="149" t="str">
        <f>'9.12'!D22</f>
        <v/>
      </c>
      <c r="N22" s="150" t="str">
        <f>'9.13'!D22</f>
        <v/>
      </c>
    </row>
    <row r="23" spans="1:14" x14ac:dyDescent="0.25">
      <c r="A23" s="3" t="s">
        <v>21</v>
      </c>
      <c r="B23" s="7" t="str">
        <f>'9.1'!J23</f>
        <v/>
      </c>
      <c r="C23" s="8" t="str">
        <f>'9.2'!D23</f>
        <v/>
      </c>
      <c r="D23" s="8" t="str">
        <f>'9.3'!N23</f>
        <v/>
      </c>
      <c r="E23" s="8" t="str">
        <f>'9.4'!H23</f>
        <v/>
      </c>
      <c r="F23" s="8" t="str">
        <f>'9.5'!H23</f>
        <v/>
      </c>
      <c r="G23" s="8" t="str">
        <f>'9.6'!H23</f>
        <v/>
      </c>
      <c r="H23" s="8" t="str">
        <f>'9.7'!F23</f>
        <v/>
      </c>
      <c r="I23" s="8" t="str">
        <f>'9.8'!F23</f>
        <v/>
      </c>
      <c r="J23" s="8" t="str">
        <f>'9.9'!D23</f>
        <v/>
      </c>
      <c r="K23" s="8" t="str">
        <f>'9.10'!D23</f>
        <v/>
      </c>
      <c r="L23" s="8" t="str">
        <f>'9.11'!D23</f>
        <v/>
      </c>
      <c r="M23" s="8" t="str">
        <f>'9.12'!D23</f>
        <v/>
      </c>
      <c r="N23" s="9" t="str">
        <f>'9.13'!D23</f>
        <v/>
      </c>
    </row>
    <row r="24" spans="1:14" x14ac:dyDescent="0.25">
      <c r="A24" s="147" t="s">
        <v>22</v>
      </c>
      <c r="B24" s="148" t="str">
        <f>'9.1'!J24</f>
        <v/>
      </c>
      <c r="C24" s="149" t="str">
        <f>'9.2'!D24</f>
        <v/>
      </c>
      <c r="D24" s="149" t="str">
        <f>'9.3'!N24</f>
        <v/>
      </c>
      <c r="E24" s="149" t="str">
        <f>'9.4'!H24</f>
        <v/>
      </c>
      <c r="F24" s="149" t="str">
        <f>'9.5'!H24</f>
        <v/>
      </c>
      <c r="G24" s="149" t="str">
        <f>'9.6'!H24</f>
        <v/>
      </c>
      <c r="H24" s="149" t="str">
        <f>'9.7'!F24</f>
        <v/>
      </c>
      <c r="I24" s="149" t="str">
        <f>'9.8'!F24</f>
        <v/>
      </c>
      <c r="J24" s="149" t="str">
        <f>'9.9'!D24</f>
        <v/>
      </c>
      <c r="K24" s="149" t="str">
        <f>'9.10'!D24</f>
        <v/>
      </c>
      <c r="L24" s="149" t="str">
        <f>'9.11'!D24</f>
        <v/>
      </c>
      <c r="M24" s="149" t="str">
        <f>'9.12'!D24</f>
        <v/>
      </c>
      <c r="N24" s="150" t="str">
        <f>'9.13'!D24</f>
        <v/>
      </c>
    </row>
    <row r="25" spans="1:14" x14ac:dyDescent="0.25">
      <c r="A25" s="3" t="s">
        <v>23</v>
      </c>
      <c r="B25" s="7" t="str">
        <f>'9.1'!J25</f>
        <v/>
      </c>
      <c r="C25" s="8" t="str">
        <f>'9.2'!D25</f>
        <v/>
      </c>
      <c r="D25" s="8" t="str">
        <f>'9.3'!N25</f>
        <v/>
      </c>
      <c r="E25" s="8" t="str">
        <f>'9.4'!H25</f>
        <v/>
      </c>
      <c r="F25" s="8" t="str">
        <f>'9.5'!H25</f>
        <v/>
      </c>
      <c r="G25" s="8" t="str">
        <f>'9.6'!H25</f>
        <v/>
      </c>
      <c r="H25" s="8" t="str">
        <f>'9.7'!F25</f>
        <v/>
      </c>
      <c r="I25" s="8" t="str">
        <f>'9.8'!F25</f>
        <v/>
      </c>
      <c r="J25" s="8" t="str">
        <f>'9.9'!D25</f>
        <v/>
      </c>
      <c r="K25" s="8" t="str">
        <f>'9.10'!D25</f>
        <v/>
      </c>
      <c r="L25" s="8" t="str">
        <f>'9.11'!D25</f>
        <v/>
      </c>
      <c r="M25" s="8" t="str">
        <f>'9.12'!D25</f>
        <v/>
      </c>
      <c r="N25" s="9" t="str">
        <f>'9.13'!D25</f>
        <v/>
      </c>
    </row>
    <row r="26" spans="1:14" x14ac:dyDescent="0.25">
      <c r="A26" s="147" t="s">
        <v>24</v>
      </c>
      <c r="B26" s="148" t="str">
        <f>'9.1'!J26</f>
        <v/>
      </c>
      <c r="C26" s="149" t="str">
        <f>'9.2'!D26</f>
        <v/>
      </c>
      <c r="D26" s="149" t="str">
        <f>'9.3'!N26</f>
        <v/>
      </c>
      <c r="E26" s="149" t="str">
        <f>'9.4'!H26</f>
        <v/>
      </c>
      <c r="F26" s="149" t="str">
        <f>'9.5'!H26</f>
        <v/>
      </c>
      <c r="G26" s="149" t="str">
        <f>'9.6'!H26</f>
        <v/>
      </c>
      <c r="H26" s="149" t="str">
        <f>'9.7'!F26</f>
        <v/>
      </c>
      <c r="I26" s="149" t="str">
        <f>'9.8'!F26</f>
        <v/>
      </c>
      <c r="J26" s="149" t="str">
        <f>'9.9'!D26</f>
        <v/>
      </c>
      <c r="K26" s="149" t="str">
        <f>'9.10'!D26</f>
        <v/>
      </c>
      <c r="L26" s="149" t="str">
        <f>'9.11'!D26</f>
        <v/>
      </c>
      <c r="M26" s="149" t="str">
        <f>'9.12'!D26</f>
        <v/>
      </c>
      <c r="N26" s="150" t="str">
        <f>'9.13'!D26</f>
        <v/>
      </c>
    </row>
    <row r="27" spans="1:14" x14ac:dyDescent="0.25">
      <c r="A27" s="3" t="s">
        <v>25</v>
      </c>
      <c r="B27" s="7" t="str">
        <f>'9.1'!J27</f>
        <v/>
      </c>
      <c r="C27" s="8" t="str">
        <f>'9.2'!D27</f>
        <v/>
      </c>
      <c r="D27" s="8" t="str">
        <f>'9.3'!N27</f>
        <v/>
      </c>
      <c r="E27" s="8" t="str">
        <f>'9.4'!H27</f>
        <v/>
      </c>
      <c r="F27" s="8" t="str">
        <f>'9.5'!H27</f>
        <v/>
      </c>
      <c r="G27" s="8" t="str">
        <f>'9.6'!H27</f>
        <v/>
      </c>
      <c r="H27" s="8" t="str">
        <f>'9.7'!F27</f>
        <v/>
      </c>
      <c r="I27" s="8" t="str">
        <f>'9.8'!F27</f>
        <v/>
      </c>
      <c r="J27" s="8" t="str">
        <f>'9.9'!D27</f>
        <v/>
      </c>
      <c r="K27" s="8" t="str">
        <f>'9.10'!D27</f>
        <v/>
      </c>
      <c r="L27" s="8" t="str">
        <f>'9.11'!D27</f>
        <v/>
      </c>
      <c r="M27" s="8" t="str">
        <f>'9.12'!D27</f>
        <v/>
      </c>
      <c r="N27" s="9" t="str">
        <f>'9.13'!D27</f>
        <v/>
      </c>
    </row>
    <row r="28" spans="1:14" x14ac:dyDescent="0.25">
      <c r="A28" s="147" t="s">
        <v>26</v>
      </c>
      <c r="B28" s="148" t="str">
        <f>'9.1'!J28</f>
        <v/>
      </c>
      <c r="C28" s="149" t="str">
        <f>'9.2'!D28</f>
        <v/>
      </c>
      <c r="D28" s="149" t="str">
        <f>'9.3'!N28</f>
        <v/>
      </c>
      <c r="E28" s="149" t="str">
        <f>'9.4'!H28</f>
        <v/>
      </c>
      <c r="F28" s="149" t="str">
        <f>'9.5'!H28</f>
        <v/>
      </c>
      <c r="G28" s="149" t="str">
        <f>'9.6'!H28</f>
        <v/>
      </c>
      <c r="H28" s="149" t="str">
        <f>'9.7'!F28</f>
        <v/>
      </c>
      <c r="I28" s="149" t="str">
        <f>'9.8'!F28</f>
        <v/>
      </c>
      <c r="J28" s="149" t="str">
        <f>'9.9'!D28</f>
        <v/>
      </c>
      <c r="K28" s="149" t="str">
        <f>'9.10'!D28</f>
        <v/>
      </c>
      <c r="L28" s="149" t="str">
        <f>'9.11'!D28</f>
        <v/>
      </c>
      <c r="M28" s="149" t="str">
        <f>'9.12'!D28</f>
        <v/>
      </c>
      <c r="N28" s="150" t="str">
        <f>'9.13'!D28</f>
        <v/>
      </c>
    </row>
    <row r="29" spans="1:14" x14ac:dyDescent="0.25">
      <c r="A29" s="3" t="s">
        <v>27</v>
      </c>
      <c r="B29" s="7" t="str">
        <f>'9.1'!J29</f>
        <v/>
      </c>
      <c r="C29" s="8" t="str">
        <f>'9.2'!D29</f>
        <v/>
      </c>
      <c r="D29" s="8" t="str">
        <f>'9.3'!N29</f>
        <v/>
      </c>
      <c r="E29" s="8" t="str">
        <f>'9.4'!H29</f>
        <v/>
      </c>
      <c r="F29" s="8" t="str">
        <f>'9.5'!H29</f>
        <v/>
      </c>
      <c r="G29" s="8" t="str">
        <f>'9.6'!H29</f>
        <v/>
      </c>
      <c r="H29" s="8" t="str">
        <f>'9.7'!F29</f>
        <v/>
      </c>
      <c r="I29" s="8" t="str">
        <f>'9.8'!F29</f>
        <v/>
      </c>
      <c r="J29" s="8" t="str">
        <f>'9.9'!D29</f>
        <v/>
      </c>
      <c r="K29" s="8" t="str">
        <f>'9.10'!D29</f>
        <v/>
      </c>
      <c r="L29" s="8" t="str">
        <f>'9.11'!D29</f>
        <v/>
      </c>
      <c r="M29" s="8" t="str">
        <f>'9.12'!D29</f>
        <v/>
      </c>
      <c r="N29" s="9" t="str">
        <f>'9.13'!D29</f>
        <v/>
      </c>
    </row>
    <row r="30" spans="1:14" x14ac:dyDescent="0.25">
      <c r="A30" s="147" t="s">
        <v>28</v>
      </c>
      <c r="B30" s="148" t="str">
        <f>'9.1'!J30</f>
        <v/>
      </c>
      <c r="C30" s="149" t="str">
        <f>'9.2'!D30</f>
        <v/>
      </c>
      <c r="D30" s="149" t="str">
        <f>'9.3'!N30</f>
        <v/>
      </c>
      <c r="E30" s="149" t="str">
        <f>'9.4'!H30</f>
        <v/>
      </c>
      <c r="F30" s="149" t="str">
        <f>'9.5'!H30</f>
        <v/>
      </c>
      <c r="G30" s="149" t="str">
        <f>'9.6'!H30</f>
        <v/>
      </c>
      <c r="H30" s="149" t="str">
        <f>'9.7'!F30</f>
        <v/>
      </c>
      <c r="I30" s="149" t="str">
        <f>'9.8'!F30</f>
        <v/>
      </c>
      <c r="J30" s="149" t="str">
        <f>'9.9'!D30</f>
        <v/>
      </c>
      <c r="K30" s="149" t="str">
        <f>'9.10'!D30</f>
        <v/>
      </c>
      <c r="L30" s="149" t="str">
        <f>'9.11'!D30</f>
        <v/>
      </c>
      <c r="M30" s="149" t="str">
        <f>'9.12'!D30</f>
        <v/>
      </c>
      <c r="N30" s="150" t="str">
        <f>'9.13'!D30</f>
        <v/>
      </c>
    </row>
    <row r="31" spans="1:14" x14ac:dyDescent="0.25">
      <c r="A31" s="3" t="s">
        <v>29</v>
      </c>
      <c r="B31" s="7" t="str">
        <f>'9.1'!J31</f>
        <v/>
      </c>
      <c r="C31" s="8" t="str">
        <f>'9.2'!D31</f>
        <v/>
      </c>
      <c r="D31" s="8" t="str">
        <f>'9.3'!N31</f>
        <v/>
      </c>
      <c r="E31" s="8" t="str">
        <f>'9.4'!H31</f>
        <v/>
      </c>
      <c r="F31" s="8" t="str">
        <f>'9.5'!H31</f>
        <v/>
      </c>
      <c r="G31" s="8" t="str">
        <f>'9.6'!H31</f>
        <v/>
      </c>
      <c r="H31" s="8" t="str">
        <f>'9.7'!F31</f>
        <v/>
      </c>
      <c r="I31" s="8" t="str">
        <f>'9.8'!F31</f>
        <v/>
      </c>
      <c r="J31" s="8" t="str">
        <f>'9.9'!D31</f>
        <v/>
      </c>
      <c r="K31" s="8" t="str">
        <f>'9.10'!D31</f>
        <v/>
      </c>
      <c r="L31" s="8" t="str">
        <f>'9.11'!D31</f>
        <v/>
      </c>
      <c r="M31" s="8" t="str">
        <f>'9.12'!D31</f>
        <v/>
      </c>
      <c r="N31" s="9" t="str">
        <f>'9.13'!D31</f>
        <v/>
      </c>
    </row>
    <row r="32" spans="1:14" x14ac:dyDescent="0.25">
      <c r="A32" s="147" t="s">
        <v>30</v>
      </c>
      <c r="B32" s="148" t="str">
        <f>'9.1'!J32</f>
        <v/>
      </c>
      <c r="C32" s="149" t="str">
        <f>'9.2'!D32</f>
        <v/>
      </c>
      <c r="D32" s="149" t="str">
        <f>'9.3'!N32</f>
        <v/>
      </c>
      <c r="E32" s="149" t="str">
        <f>'9.4'!H32</f>
        <v/>
      </c>
      <c r="F32" s="149" t="str">
        <f>'9.5'!H32</f>
        <v/>
      </c>
      <c r="G32" s="149" t="str">
        <f>'9.6'!H32</f>
        <v/>
      </c>
      <c r="H32" s="149" t="str">
        <f>'9.7'!F32</f>
        <v/>
      </c>
      <c r="I32" s="149" t="str">
        <f>'9.8'!F32</f>
        <v/>
      </c>
      <c r="J32" s="149" t="str">
        <f>'9.9'!D32</f>
        <v/>
      </c>
      <c r="K32" s="149" t="str">
        <f>'9.10'!D32</f>
        <v/>
      </c>
      <c r="L32" s="149" t="str">
        <f>'9.11'!D32</f>
        <v/>
      </c>
      <c r="M32" s="149" t="str">
        <f>'9.12'!D32</f>
        <v/>
      </c>
      <c r="N32" s="150" t="str">
        <f>'9.13'!D32</f>
        <v/>
      </c>
    </row>
    <row r="33" spans="1:14" x14ac:dyDescent="0.25">
      <c r="A33" s="3" t="s">
        <v>31</v>
      </c>
      <c r="B33" s="7" t="str">
        <f>'9.1'!J33</f>
        <v/>
      </c>
      <c r="C33" s="8" t="str">
        <f>'9.2'!D33</f>
        <v/>
      </c>
      <c r="D33" s="8" t="str">
        <f>'9.3'!N33</f>
        <v/>
      </c>
      <c r="E33" s="8" t="str">
        <f>'9.4'!H33</f>
        <v/>
      </c>
      <c r="F33" s="8" t="str">
        <f>'9.5'!H33</f>
        <v/>
      </c>
      <c r="G33" s="8" t="str">
        <f>'9.6'!H33</f>
        <v/>
      </c>
      <c r="H33" s="8" t="str">
        <f>'9.7'!F33</f>
        <v/>
      </c>
      <c r="I33" s="8" t="str">
        <f>'9.8'!F33</f>
        <v/>
      </c>
      <c r="J33" s="8" t="str">
        <f>'9.9'!D33</f>
        <v/>
      </c>
      <c r="K33" s="8" t="str">
        <f>'9.10'!D33</f>
        <v/>
      </c>
      <c r="L33" s="8" t="str">
        <f>'9.11'!D33</f>
        <v/>
      </c>
      <c r="M33" s="8" t="str">
        <f>'9.12'!D33</f>
        <v/>
      </c>
      <c r="N33" s="9" t="str">
        <f>'9.13'!D33</f>
        <v/>
      </c>
    </row>
    <row r="34" spans="1:14" x14ac:dyDescent="0.25">
      <c r="A34" s="147" t="s">
        <v>32</v>
      </c>
      <c r="B34" s="148" t="str">
        <f>'9.1'!J34</f>
        <v/>
      </c>
      <c r="C34" s="149" t="str">
        <f>'9.2'!D34</f>
        <v/>
      </c>
      <c r="D34" s="149" t="str">
        <f>'9.3'!N34</f>
        <v/>
      </c>
      <c r="E34" s="149" t="str">
        <f>'9.4'!H34</f>
        <v/>
      </c>
      <c r="F34" s="149" t="str">
        <f>'9.5'!H34</f>
        <v/>
      </c>
      <c r="G34" s="149" t="str">
        <f>'9.6'!H34</f>
        <v/>
      </c>
      <c r="H34" s="149" t="str">
        <f>'9.7'!F34</f>
        <v/>
      </c>
      <c r="I34" s="149" t="str">
        <f>'9.8'!F34</f>
        <v/>
      </c>
      <c r="J34" s="149" t="str">
        <f>'9.9'!D34</f>
        <v/>
      </c>
      <c r="K34" s="149" t="str">
        <f>'9.10'!D34</f>
        <v/>
      </c>
      <c r="L34" s="149" t="str">
        <f>'9.11'!D34</f>
        <v/>
      </c>
      <c r="M34" s="149" t="str">
        <f>'9.12'!D34</f>
        <v/>
      </c>
      <c r="N34" s="150" t="str">
        <f>'9.13'!D34</f>
        <v/>
      </c>
    </row>
    <row r="35" spans="1:14" x14ac:dyDescent="0.25">
      <c r="A35" s="3" t="s">
        <v>33</v>
      </c>
      <c r="B35" s="7" t="str">
        <f>'9.1'!J35</f>
        <v/>
      </c>
      <c r="C35" s="8" t="str">
        <f>'9.2'!D35</f>
        <v/>
      </c>
      <c r="D35" s="8" t="str">
        <f>'9.3'!N35</f>
        <v/>
      </c>
      <c r="E35" s="8" t="str">
        <f>'9.4'!H35</f>
        <v/>
      </c>
      <c r="F35" s="8" t="str">
        <f>'9.5'!H35</f>
        <v/>
      </c>
      <c r="G35" s="8" t="str">
        <f>'9.6'!H35</f>
        <v/>
      </c>
      <c r="H35" s="8" t="str">
        <f>'9.7'!F35</f>
        <v/>
      </c>
      <c r="I35" s="8" t="str">
        <f>'9.8'!F35</f>
        <v/>
      </c>
      <c r="J35" s="8" t="str">
        <f>'9.9'!D35</f>
        <v/>
      </c>
      <c r="K35" s="8" t="str">
        <f>'9.10'!D35</f>
        <v/>
      </c>
      <c r="L35" s="8" t="str">
        <f>'9.11'!D35</f>
        <v/>
      </c>
      <c r="M35" s="8" t="str">
        <f>'9.12'!D35</f>
        <v/>
      </c>
      <c r="N35" s="9" t="str">
        <f>'9.13'!D35</f>
        <v/>
      </c>
    </row>
    <row r="36" spans="1:14" x14ac:dyDescent="0.25">
      <c r="A36" s="147" t="s">
        <v>34</v>
      </c>
      <c r="B36" s="148" t="str">
        <f>'9.1'!J36</f>
        <v/>
      </c>
      <c r="C36" s="149" t="str">
        <f>'9.2'!D36</f>
        <v/>
      </c>
      <c r="D36" s="149" t="str">
        <f>'9.3'!N36</f>
        <v/>
      </c>
      <c r="E36" s="149" t="str">
        <f>'9.4'!H36</f>
        <v/>
      </c>
      <c r="F36" s="149" t="str">
        <f>'9.5'!H36</f>
        <v/>
      </c>
      <c r="G36" s="149" t="str">
        <f>'9.6'!H36</f>
        <v/>
      </c>
      <c r="H36" s="149" t="str">
        <f>'9.7'!F36</f>
        <v/>
      </c>
      <c r="I36" s="149" t="str">
        <f>'9.8'!F36</f>
        <v/>
      </c>
      <c r="J36" s="149" t="str">
        <f>'9.9'!D36</f>
        <v/>
      </c>
      <c r="K36" s="149" t="str">
        <f>'9.10'!D36</f>
        <v/>
      </c>
      <c r="L36" s="149" t="str">
        <f>'9.11'!D36</f>
        <v/>
      </c>
      <c r="M36" s="149" t="str">
        <f>'9.12'!D36</f>
        <v/>
      </c>
      <c r="N36" s="150" t="str">
        <f>'9.13'!D36</f>
        <v/>
      </c>
    </row>
    <row r="37" spans="1:14" x14ac:dyDescent="0.25">
      <c r="A37" s="3" t="s">
        <v>35</v>
      </c>
      <c r="B37" s="7" t="str">
        <f>'9.1'!J37</f>
        <v/>
      </c>
      <c r="C37" s="8" t="str">
        <f>'9.2'!D37</f>
        <v/>
      </c>
      <c r="D37" s="8" t="str">
        <f>'9.3'!N37</f>
        <v/>
      </c>
      <c r="E37" s="8" t="str">
        <f>'9.4'!H37</f>
        <v/>
      </c>
      <c r="F37" s="8" t="str">
        <f>'9.5'!H37</f>
        <v/>
      </c>
      <c r="G37" s="8" t="str">
        <f>'9.6'!H37</f>
        <v/>
      </c>
      <c r="H37" s="8" t="str">
        <f>'9.7'!F37</f>
        <v/>
      </c>
      <c r="I37" s="8" t="str">
        <f>'9.8'!F37</f>
        <v/>
      </c>
      <c r="J37" s="8" t="str">
        <f>'9.9'!D37</f>
        <v/>
      </c>
      <c r="K37" s="8" t="str">
        <f>'9.10'!D37</f>
        <v/>
      </c>
      <c r="L37" s="8" t="str">
        <f>'9.11'!D37</f>
        <v/>
      </c>
      <c r="M37" s="8" t="str">
        <f>'9.12'!D37</f>
        <v/>
      </c>
      <c r="N37" s="9" t="str">
        <f>'9.13'!D37</f>
        <v/>
      </c>
    </row>
    <row r="38" spans="1:14" x14ac:dyDescent="0.25">
      <c r="A38" s="147" t="s">
        <v>36</v>
      </c>
      <c r="B38" s="148" t="str">
        <f>'9.1'!J38</f>
        <v/>
      </c>
      <c r="C38" s="149" t="str">
        <f>'9.2'!D38</f>
        <v/>
      </c>
      <c r="D38" s="149" t="str">
        <f>'9.3'!N38</f>
        <v/>
      </c>
      <c r="E38" s="149" t="str">
        <f>'9.4'!H38</f>
        <v/>
      </c>
      <c r="F38" s="149" t="str">
        <f>'9.5'!H38</f>
        <v/>
      </c>
      <c r="G38" s="149" t="str">
        <f>'9.6'!H38</f>
        <v/>
      </c>
      <c r="H38" s="149" t="str">
        <f>'9.7'!F38</f>
        <v/>
      </c>
      <c r="I38" s="149" t="str">
        <f>'9.8'!F38</f>
        <v/>
      </c>
      <c r="J38" s="149" t="str">
        <f>'9.9'!D38</f>
        <v/>
      </c>
      <c r="K38" s="149" t="str">
        <f>'9.10'!D38</f>
        <v/>
      </c>
      <c r="L38" s="149" t="str">
        <f>'9.11'!D38</f>
        <v/>
      </c>
      <c r="M38" s="149" t="str">
        <f>'9.12'!D38</f>
        <v/>
      </c>
      <c r="N38" s="150" t="str">
        <f>'9.13'!D38</f>
        <v/>
      </c>
    </row>
    <row r="39" spans="1:14" x14ac:dyDescent="0.25">
      <c r="A39" s="3" t="s">
        <v>37</v>
      </c>
      <c r="B39" s="7" t="str">
        <f>'9.1'!J39</f>
        <v/>
      </c>
      <c r="C39" s="8" t="str">
        <f>'9.2'!D39</f>
        <v/>
      </c>
      <c r="D39" s="8" t="str">
        <f>'9.3'!N39</f>
        <v/>
      </c>
      <c r="E39" s="8" t="str">
        <f>'9.4'!H39</f>
        <v/>
      </c>
      <c r="F39" s="8" t="str">
        <f>'9.5'!H39</f>
        <v/>
      </c>
      <c r="G39" s="8" t="str">
        <f>'9.6'!H39</f>
        <v/>
      </c>
      <c r="H39" s="8" t="str">
        <f>'9.7'!F39</f>
        <v/>
      </c>
      <c r="I39" s="8" t="str">
        <f>'9.8'!F39</f>
        <v/>
      </c>
      <c r="J39" s="8" t="str">
        <f>'9.9'!D39</f>
        <v/>
      </c>
      <c r="K39" s="8" t="str">
        <f>'9.10'!D39</f>
        <v/>
      </c>
      <c r="L39" s="8" t="str">
        <f>'9.11'!D39</f>
        <v/>
      </c>
      <c r="M39" s="8" t="str">
        <f>'9.12'!D39</f>
        <v/>
      </c>
      <c r="N39" s="9" t="str">
        <f>'9.13'!D39</f>
        <v/>
      </c>
    </row>
    <row r="40" spans="1:14" x14ac:dyDescent="0.25">
      <c r="A40" s="147" t="s">
        <v>38</v>
      </c>
      <c r="B40" s="148" t="str">
        <f>'9.1'!J40</f>
        <v/>
      </c>
      <c r="C40" s="149" t="str">
        <f>'9.2'!D40</f>
        <v/>
      </c>
      <c r="D40" s="149" t="str">
        <f>'9.3'!N40</f>
        <v/>
      </c>
      <c r="E40" s="149" t="str">
        <f>'9.4'!H40</f>
        <v/>
      </c>
      <c r="F40" s="149" t="str">
        <f>'9.5'!H40</f>
        <v/>
      </c>
      <c r="G40" s="149" t="str">
        <f>'9.6'!H40</f>
        <v/>
      </c>
      <c r="H40" s="149" t="str">
        <f>'9.7'!F40</f>
        <v/>
      </c>
      <c r="I40" s="149" t="str">
        <f>'9.8'!F40</f>
        <v/>
      </c>
      <c r="J40" s="149" t="str">
        <f>'9.9'!D40</f>
        <v/>
      </c>
      <c r="K40" s="149" t="str">
        <f>'9.10'!D40</f>
        <v/>
      </c>
      <c r="L40" s="149" t="str">
        <f>'9.11'!D40</f>
        <v/>
      </c>
      <c r="M40" s="149" t="str">
        <f>'9.12'!D40</f>
        <v/>
      </c>
      <c r="N40" s="150" t="str">
        <f>'9.13'!D40</f>
        <v/>
      </c>
    </row>
    <row r="41" spans="1:14" ht="16.5" thickBot="1" x14ac:dyDescent="0.3">
      <c r="A41" s="4" t="s">
        <v>39</v>
      </c>
      <c r="B41" s="173" t="str">
        <f>'9.1'!J41</f>
        <v/>
      </c>
      <c r="C41" s="5" t="str">
        <f>'9.2'!D41</f>
        <v/>
      </c>
      <c r="D41" s="5" t="str">
        <f>'9.3'!N41</f>
        <v/>
      </c>
      <c r="E41" s="5" t="str">
        <f>'9.4'!H41</f>
        <v/>
      </c>
      <c r="F41" s="5" t="str">
        <f>'9.5'!H41</f>
        <v/>
      </c>
      <c r="G41" s="5" t="str">
        <f>'9.6'!H41</f>
        <v/>
      </c>
      <c r="H41" s="5" t="str">
        <f>'9.7'!F41</f>
        <v/>
      </c>
      <c r="I41" s="5" t="str">
        <f>'9.8'!F41</f>
        <v/>
      </c>
      <c r="J41" s="5" t="str">
        <f>'9.9'!D41</f>
        <v/>
      </c>
      <c r="K41" s="5" t="str">
        <f>'9.10'!D41</f>
        <v/>
      </c>
      <c r="L41" s="5" t="str">
        <f>'9.11'!D41</f>
        <v/>
      </c>
      <c r="M41" s="5" t="str">
        <f>'9.12'!D41</f>
        <v/>
      </c>
      <c r="N41" s="6" t="str">
        <f>'9.13'!D41</f>
        <v/>
      </c>
    </row>
    <row r="42" spans="1:14" ht="16.5" thickTop="1" x14ac:dyDescent="0.25"/>
  </sheetData>
  <sheetProtection sheet="1" objects="1" scenarios="1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3" sqref="B23"/>
    </sheetView>
  </sheetViews>
  <sheetFormatPr defaultRowHeight="15.75" x14ac:dyDescent="0.25"/>
  <cols>
    <col min="1" max="1" width="20.625" style="133" customWidth="1"/>
    <col min="2" max="2" width="80.625" style="66" bestFit="1" customWidth="1"/>
    <col min="3" max="3" width="0" style="130" hidden="1" customWidth="1"/>
    <col min="4" max="4" width="9" style="130"/>
    <col min="5" max="5" width="80.625" style="127" hidden="1" customWidth="1"/>
    <col min="6" max="16384" width="9" style="66"/>
  </cols>
  <sheetData>
    <row r="1" spans="1:5" s="126" customFormat="1" ht="32.1" customHeight="1" thickTop="1" thickBot="1" x14ac:dyDescent="0.3">
      <c r="A1" s="10">
        <v>9.9</v>
      </c>
      <c r="B1" s="11" t="s">
        <v>181</v>
      </c>
      <c r="C1" s="128"/>
      <c r="D1" s="172" t="s">
        <v>44</v>
      </c>
      <c r="E1" s="125"/>
    </row>
    <row r="2" spans="1:5" ht="16.5" thickTop="1" x14ac:dyDescent="0.25">
      <c r="A2" s="123" t="str">
        <f>'Front Page'!A2</f>
        <v>Student 1</v>
      </c>
      <c r="B2" s="58"/>
      <c r="C2" s="78" t="b">
        <f>IF(B2="5 - Willingly and enthusiastically is involved in the planning and execution of movement activity",5,IF(B2="4 - Participates and helps to best of ability with help from peers",4,IF(B2="3 - Is not engaged at all times throughout the process",3,IF(B2="2 - Will perform tasks when told",2,IF(B2="1 - Does not perform within the group to complete the task",1)))))</f>
        <v>0</v>
      </c>
      <c r="D2" s="162" t="str">
        <f>IFERROR(AVERAGE(C2), "")</f>
        <v/>
      </c>
      <c r="E2" s="127" t="s">
        <v>182</v>
      </c>
    </row>
    <row r="3" spans="1:5" s="108" customFormat="1" x14ac:dyDescent="0.25">
      <c r="A3" s="121" t="str">
        <f>'Front Page'!A3</f>
        <v>Student 2</v>
      </c>
      <c r="B3" s="144"/>
      <c r="C3" s="134" t="b">
        <f t="shared" ref="C3:C41" si="0">IF(B3="5 - Willingly and enthusiastically is involved in the planning and execution of movement activity",5,IF(B3="4 - Participates and helps to best of ability with help from peers",4,IF(B3="3 - Is not engaged at all times throughout the process",3,IF(B3="2 - Will perform tasks when told",2,IF(B3="1 - Does not perform within the group to complete the task",1)))))</f>
        <v>0</v>
      </c>
      <c r="D3" s="171" t="str">
        <f t="shared" ref="D3:D41" si="1">IFERROR(AVERAGE(C3), "")</f>
        <v/>
      </c>
      <c r="E3" s="109" t="s">
        <v>183</v>
      </c>
    </row>
    <row r="4" spans="1:5" x14ac:dyDescent="0.25">
      <c r="A4" s="123" t="str">
        <f>'Front Page'!A4</f>
        <v>Student 3</v>
      </c>
      <c r="B4" s="58"/>
      <c r="C4" s="78" t="b">
        <f t="shared" si="0"/>
        <v>0</v>
      </c>
      <c r="D4" s="166" t="str">
        <f t="shared" si="1"/>
        <v/>
      </c>
      <c r="E4" s="127" t="s">
        <v>184</v>
      </c>
    </row>
    <row r="5" spans="1:5" s="108" customFormat="1" x14ac:dyDescent="0.25">
      <c r="A5" s="121" t="str">
        <f>'Front Page'!A5</f>
        <v>Student 4</v>
      </c>
      <c r="B5" s="144"/>
      <c r="C5" s="134" t="b">
        <f t="shared" si="0"/>
        <v>0</v>
      </c>
      <c r="D5" s="171" t="str">
        <f t="shared" si="1"/>
        <v/>
      </c>
      <c r="E5" s="109" t="s">
        <v>185</v>
      </c>
    </row>
    <row r="6" spans="1:5" x14ac:dyDescent="0.25">
      <c r="A6" s="123" t="str">
        <f>'Front Page'!A6</f>
        <v>Student 5</v>
      </c>
      <c r="B6" s="58"/>
      <c r="C6" s="78" t="b">
        <f t="shared" si="0"/>
        <v>0</v>
      </c>
      <c r="D6" s="166" t="str">
        <f t="shared" si="1"/>
        <v/>
      </c>
      <c r="E6" s="127" t="s">
        <v>186</v>
      </c>
    </row>
    <row r="7" spans="1:5" s="108" customFormat="1" x14ac:dyDescent="0.25">
      <c r="A7" s="121" t="str">
        <f>'Front Page'!A7</f>
        <v>Student 6</v>
      </c>
      <c r="B7" s="144"/>
      <c r="C7" s="134" t="b">
        <f t="shared" si="0"/>
        <v>0</v>
      </c>
      <c r="D7" s="171" t="str">
        <f t="shared" si="1"/>
        <v/>
      </c>
      <c r="E7" s="109"/>
    </row>
    <row r="8" spans="1:5" x14ac:dyDescent="0.25">
      <c r="A8" s="123" t="str">
        <f>'Front Page'!A8</f>
        <v>Student 7</v>
      </c>
      <c r="B8" s="58"/>
      <c r="C8" s="78" t="b">
        <f t="shared" si="0"/>
        <v>0</v>
      </c>
      <c r="D8" s="166" t="str">
        <f t="shared" si="1"/>
        <v/>
      </c>
    </row>
    <row r="9" spans="1:5" s="108" customFormat="1" x14ac:dyDescent="0.25">
      <c r="A9" s="121" t="str">
        <f>'Front Page'!A9</f>
        <v>Student 8</v>
      </c>
      <c r="B9" s="144"/>
      <c r="C9" s="134" t="b">
        <f t="shared" si="0"/>
        <v>0</v>
      </c>
      <c r="D9" s="171" t="str">
        <f t="shared" si="1"/>
        <v/>
      </c>
      <c r="E9" s="109"/>
    </row>
    <row r="10" spans="1:5" x14ac:dyDescent="0.25">
      <c r="A10" s="123" t="str">
        <f>'Front Page'!A10</f>
        <v>Student 9</v>
      </c>
      <c r="B10" s="58"/>
      <c r="C10" s="78" t="b">
        <f t="shared" si="0"/>
        <v>0</v>
      </c>
      <c r="D10" s="166" t="str">
        <f t="shared" si="1"/>
        <v/>
      </c>
    </row>
    <row r="11" spans="1:5" s="108" customFormat="1" x14ac:dyDescent="0.25">
      <c r="A11" s="121" t="str">
        <f>'Front Page'!A11</f>
        <v>Student 10</v>
      </c>
      <c r="B11" s="144"/>
      <c r="C11" s="134" t="b">
        <f t="shared" si="0"/>
        <v>0</v>
      </c>
      <c r="D11" s="171" t="str">
        <f t="shared" si="1"/>
        <v/>
      </c>
      <c r="E11" s="109"/>
    </row>
    <row r="12" spans="1:5" x14ac:dyDescent="0.25">
      <c r="A12" s="123" t="str">
        <f>'Front Page'!A12</f>
        <v>Student 11</v>
      </c>
      <c r="B12" s="58"/>
      <c r="C12" s="78" t="b">
        <f t="shared" si="0"/>
        <v>0</v>
      </c>
      <c r="D12" s="166" t="str">
        <f t="shared" si="1"/>
        <v/>
      </c>
    </row>
    <row r="13" spans="1:5" s="108" customFormat="1" x14ac:dyDescent="0.25">
      <c r="A13" s="121" t="str">
        <f>'Front Page'!A13</f>
        <v>Student 12</v>
      </c>
      <c r="B13" s="144"/>
      <c r="C13" s="134" t="b">
        <f t="shared" si="0"/>
        <v>0</v>
      </c>
      <c r="D13" s="171" t="str">
        <f t="shared" si="1"/>
        <v/>
      </c>
      <c r="E13" s="109"/>
    </row>
    <row r="14" spans="1:5" x14ac:dyDescent="0.25">
      <c r="A14" s="123" t="str">
        <f>'Front Page'!A14</f>
        <v>Student 13</v>
      </c>
      <c r="B14" s="58"/>
      <c r="C14" s="78" t="b">
        <f t="shared" si="0"/>
        <v>0</v>
      </c>
      <c r="D14" s="166" t="str">
        <f t="shared" si="1"/>
        <v/>
      </c>
    </row>
    <row r="15" spans="1:5" s="108" customFormat="1" x14ac:dyDescent="0.25">
      <c r="A15" s="121" t="str">
        <f>'Front Page'!A15</f>
        <v>Student 14</v>
      </c>
      <c r="B15" s="144"/>
      <c r="C15" s="134" t="b">
        <f t="shared" si="0"/>
        <v>0</v>
      </c>
      <c r="D15" s="171" t="str">
        <f t="shared" si="1"/>
        <v/>
      </c>
      <c r="E15" s="109"/>
    </row>
    <row r="16" spans="1:5" x14ac:dyDescent="0.25">
      <c r="A16" s="123" t="str">
        <f>'Front Page'!A16</f>
        <v>Student 15</v>
      </c>
      <c r="B16" s="58"/>
      <c r="C16" s="78" t="b">
        <f t="shared" si="0"/>
        <v>0</v>
      </c>
      <c r="D16" s="166" t="str">
        <f t="shared" si="1"/>
        <v/>
      </c>
    </row>
    <row r="17" spans="1:5" s="108" customFormat="1" x14ac:dyDescent="0.25">
      <c r="A17" s="121" t="str">
        <f>'Front Page'!A17</f>
        <v>Student 16</v>
      </c>
      <c r="B17" s="144"/>
      <c r="C17" s="134" t="b">
        <f t="shared" si="0"/>
        <v>0</v>
      </c>
      <c r="D17" s="171" t="str">
        <f t="shared" si="1"/>
        <v/>
      </c>
      <c r="E17" s="109"/>
    </row>
    <row r="18" spans="1:5" x14ac:dyDescent="0.25">
      <c r="A18" s="123" t="str">
        <f>'Front Page'!A18</f>
        <v>Student 17</v>
      </c>
      <c r="B18" s="58"/>
      <c r="C18" s="78" t="b">
        <f t="shared" si="0"/>
        <v>0</v>
      </c>
      <c r="D18" s="166" t="str">
        <f t="shared" si="1"/>
        <v/>
      </c>
    </row>
    <row r="19" spans="1:5" s="108" customFormat="1" x14ac:dyDescent="0.25">
      <c r="A19" s="121" t="str">
        <f>'Front Page'!A19</f>
        <v>Student 18</v>
      </c>
      <c r="B19" s="144"/>
      <c r="C19" s="134" t="b">
        <f t="shared" si="0"/>
        <v>0</v>
      </c>
      <c r="D19" s="171" t="str">
        <f t="shared" si="1"/>
        <v/>
      </c>
      <c r="E19" s="109"/>
    </row>
    <row r="20" spans="1:5" x14ac:dyDescent="0.25">
      <c r="A20" s="123" t="str">
        <f>'Front Page'!A20</f>
        <v>Student 19</v>
      </c>
      <c r="B20" s="58"/>
      <c r="C20" s="78" t="b">
        <f t="shared" si="0"/>
        <v>0</v>
      </c>
      <c r="D20" s="166" t="str">
        <f t="shared" si="1"/>
        <v/>
      </c>
    </row>
    <row r="21" spans="1:5" s="108" customFormat="1" x14ac:dyDescent="0.25">
      <c r="A21" s="121" t="str">
        <f>'Front Page'!A21</f>
        <v>Student 20</v>
      </c>
      <c r="B21" s="144"/>
      <c r="C21" s="134" t="b">
        <f t="shared" si="0"/>
        <v>0</v>
      </c>
      <c r="D21" s="171" t="str">
        <f t="shared" si="1"/>
        <v/>
      </c>
      <c r="E21" s="109"/>
    </row>
    <row r="22" spans="1:5" x14ac:dyDescent="0.25">
      <c r="A22" s="123" t="str">
        <f>'Front Page'!A22</f>
        <v>Student 21</v>
      </c>
      <c r="B22" s="58"/>
      <c r="C22" s="78" t="b">
        <f t="shared" si="0"/>
        <v>0</v>
      </c>
      <c r="D22" s="166" t="str">
        <f t="shared" si="1"/>
        <v/>
      </c>
    </row>
    <row r="23" spans="1:5" s="108" customFormat="1" x14ac:dyDescent="0.25">
      <c r="A23" s="121" t="str">
        <f>'Front Page'!A23</f>
        <v>Student 22</v>
      </c>
      <c r="B23" s="144"/>
      <c r="C23" s="134" t="b">
        <f t="shared" si="0"/>
        <v>0</v>
      </c>
      <c r="D23" s="171" t="str">
        <f t="shared" si="1"/>
        <v/>
      </c>
      <c r="E23" s="109"/>
    </row>
    <row r="24" spans="1:5" x14ac:dyDescent="0.25">
      <c r="A24" s="123" t="str">
        <f>'Front Page'!A24</f>
        <v>Student 23</v>
      </c>
      <c r="B24" s="58"/>
      <c r="C24" s="78" t="b">
        <f t="shared" si="0"/>
        <v>0</v>
      </c>
      <c r="D24" s="166" t="str">
        <f t="shared" si="1"/>
        <v/>
      </c>
    </row>
    <row r="25" spans="1:5" s="108" customFormat="1" x14ac:dyDescent="0.25">
      <c r="A25" s="121" t="str">
        <f>'Front Page'!A25</f>
        <v>Student 24</v>
      </c>
      <c r="B25" s="144"/>
      <c r="C25" s="134" t="b">
        <f t="shared" si="0"/>
        <v>0</v>
      </c>
      <c r="D25" s="171" t="str">
        <f t="shared" si="1"/>
        <v/>
      </c>
      <c r="E25" s="109"/>
    </row>
    <row r="26" spans="1:5" x14ac:dyDescent="0.25">
      <c r="A26" s="123" t="str">
        <f>'Front Page'!A26</f>
        <v>Student 25</v>
      </c>
      <c r="B26" s="58"/>
      <c r="C26" s="78" t="b">
        <f t="shared" si="0"/>
        <v>0</v>
      </c>
      <c r="D26" s="166" t="str">
        <f t="shared" si="1"/>
        <v/>
      </c>
    </row>
    <row r="27" spans="1:5" s="108" customFormat="1" x14ac:dyDescent="0.25">
      <c r="A27" s="121" t="str">
        <f>'Front Page'!A27</f>
        <v>Student 26</v>
      </c>
      <c r="B27" s="144"/>
      <c r="C27" s="134" t="b">
        <f t="shared" si="0"/>
        <v>0</v>
      </c>
      <c r="D27" s="171" t="str">
        <f t="shared" si="1"/>
        <v/>
      </c>
      <c r="E27" s="109"/>
    </row>
    <row r="28" spans="1:5" x14ac:dyDescent="0.25">
      <c r="A28" s="123" t="str">
        <f>'Front Page'!A28</f>
        <v>Student 27</v>
      </c>
      <c r="B28" s="58"/>
      <c r="C28" s="78" t="b">
        <f t="shared" si="0"/>
        <v>0</v>
      </c>
      <c r="D28" s="166" t="str">
        <f t="shared" si="1"/>
        <v/>
      </c>
    </row>
    <row r="29" spans="1:5" s="108" customFormat="1" x14ac:dyDescent="0.25">
      <c r="A29" s="121" t="str">
        <f>'Front Page'!A29</f>
        <v>Student 28</v>
      </c>
      <c r="B29" s="144"/>
      <c r="C29" s="134" t="b">
        <f t="shared" si="0"/>
        <v>0</v>
      </c>
      <c r="D29" s="171" t="str">
        <f t="shared" si="1"/>
        <v/>
      </c>
      <c r="E29" s="109"/>
    </row>
    <row r="30" spans="1:5" x14ac:dyDescent="0.25">
      <c r="A30" s="123" t="str">
        <f>'Front Page'!A30</f>
        <v>Student 29</v>
      </c>
      <c r="B30" s="58"/>
      <c r="C30" s="78" t="b">
        <f t="shared" si="0"/>
        <v>0</v>
      </c>
      <c r="D30" s="166" t="str">
        <f t="shared" si="1"/>
        <v/>
      </c>
    </row>
    <row r="31" spans="1:5" s="108" customFormat="1" x14ac:dyDescent="0.25">
      <c r="A31" s="121" t="str">
        <f>'Front Page'!A31</f>
        <v>Student 30</v>
      </c>
      <c r="B31" s="144"/>
      <c r="C31" s="134" t="b">
        <f t="shared" si="0"/>
        <v>0</v>
      </c>
      <c r="D31" s="171" t="str">
        <f t="shared" si="1"/>
        <v/>
      </c>
      <c r="E31" s="109"/>
    </row>
    <row r="32" spans="1:5" x14ac:dyDescent="0.25">
      <c r="A32" s="123" t="str">
        <f>'Front Page'!A32</f>
        <v>Student 31</v>
      </c>
      <c r="B32" s="58"/>
      <c r="C32" s="78" t="b">
        <f t="shared" si="0"/>
        <v>0</v>
      </c>
      <c r="D32" s="166" t="str">
        <f t="shared" si="1"/>
        <v/>
      </c>
    </row>
    <row r="33" spans="1:5" s="108" customFormat="1" x14ac:dyDescent="0.25">
      <c r="A33" s="121" t="str">
        <f>'Front Page'!A33</f>
        <v>Student 32</v>
      </c>
      <c r="B33" s="144"/>
      <c r="C33" s="134" t="b">
        <f t="shared" si="0"/>
        <v>0</v>
      </c>
      <c r="D33" s="171" t="str">
        <f t="shared" si="1"/>
        <v/>
      </c>
      <c r="E33" s="109"/>
    </row>
    <row r="34" spans="1:5" x14ac:dyDescent="0.25">
      <c r="A34" s="123" t="str">
        <f>'Front Page'!A34</f>
        <v>Student 33</v>
      </c>
      <c r="B34" s="58"/>
      <c r="C34" s="78" t="b">
        <f t="shared" si="0"/>
        <v>0</v>
      </c>
      <c r="D34" s="166" t="str">
        <f t="shared" si="1"/>
        <v/>
      </c>
    </row>
    <row r="35" spans="1:5" s="108" customFormat="1" x14ac:dyDescent="0.25">
      <c r="A35" s="121" t="str">
        <f>'Front Page'!A35</f>
        <v>Student 34</v>
      </c>
      <c r="B35" s="144"/>
      <c r="C35" s="134" t="b">
        <f t="shared" si="0"/>
        <v>0</v>
      </c>
      <c r="D35" s="171" t="str">
        <f t="shared" si="1"/>
        <v/>
      </c>
      <c r="E35" s="109"/>
    </row>
    <row r="36" spans="1:5" x14ac:dyDescent="0.25">
      <c r="A36" s="123" t="str">
        <f>'Front Page'!A36</f>
        <v>Student 35</v>
      </c>
      <c r="B36" s="58"/>
      <c r="C36" s="78" t="b">
        <f t="shared" si="0"/>
        <v>0</v>
      </c>
      <c r="D36" s="166" t="str">
        <f t="shared" si="1"/>
        <v/>
      </c>
    </row>
    <row r="37" spans="1:5" s="108" customFormat="1" x14ac:dyDescent="0.25">
      <c r="A37" s="121" t="str">
        <f>'Front Page'!A37</f>
        <v>Student 36</v>
      </c>
      <c r="B37" s="144"/>
      <c r="C37" s="134" t="b">
        <f t="shared" si="0"/>
        <v>0</v>
      </c>
      <c r="D37" s="171" t="str">
        <f t="shared" si="1"/>
        <v/>
      </c>
      <c r="E37" s="109"/>
    </row>
    <row r="38" spans="1:5" x14ac:dyDescent="0.25">
      <c r="A38" s="123" t="str">
        <f>'Front Page'!A38</f>
        <v>Student 37</v>
      </c>
      <c r="B38" s="58"/>
      <c r="C38" s="78" t="b">
        <f t="shared" si="0"/>
        <v>0</v>
      </c>
      <c r="D38" s="166" t="str">
        <f t="shared" si="1"/>
        <v/>
      </c>
    </row>
    <row r="39" spans="1:5" s="108" customFormat="1" x14ac:dyDescent="0.25">
      <c r="A39" s="121" t="str">
        <f>'Front Page'!A39</f>
        <v>Student 38</v>
      </c>
      <c r="B39" s="144"/>
      <c r="C39" s="134" t="b">
        <f t="shared" si="0"/>
        <v>0</v>
      </c>
      <c r="D39" s="171" t="str">
        <f t="shared" si="1"/>
        <v/>
      </c>
      <c r="E39" s="109"/>
    </row>
    <row r="40" spans="1:5" x14ac:dyDescent="0.25">
      <c r="A40" s="123" t="str">
        <f>'Front Page'!A40</f>
        <v>Student 39</v>
      </c>
      <c r="B40" s="58"/>
      <c r="C40" s="78" t="b">
        <f t="shared" si="0"/>
        <v>0</v>
      </c>
      <c r="D40" s="166" t="str">
        <f t="shared" si="1"/>
        <v/>
      </c>
    </row>
    <row r="41" spans="1:5" s="108" customFormat="1" ht="16.5" thickBot="1" x14ac:dyDescent="0.3">
      <c r="A41" s="122" t="str">
        <f>'Front Page'!A41</f>
        <v>Student 40</v>
      </c>
      <c r="B41" s="145"/>
      <c r="C41" s="146" t="b">
        <f t="shared" si="0"/>
        <v>0</v>
      </c>
      <c r="D41" s="170" t="str">
        <f t="shared" si="1"/>
        <v/>
      </c>
      <c r="E41" s="109"/>
    </row>
    <row r="42" spans="1:5" ht="16.5" thickTop="1" x14ac:dyDescent="0.25"/>
  </sheetData>
  <sheetProtection sheet="1" objects="1" scenarios="1"/>
  <dataValidations count="1">
    <dataValidation type="list" allowBlank="1" showInputMessage="1" showErrorMessage="1" sqref="B2:B41">
      <formula1>$E$2:$E$6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4" sqref="B24"/>
    </sheetView>
  </sheetViews>
  <sheetFormatPr defaultRowHeight="15.75" x14ac:dyDescent="0.25"/>
  <cols>
    <col min="1" max="1" width="20.625" style="133" customWidth="1"/>
    <col min="2" max="2" width="103.125" style="66" bestFit="1" customWidth="1"/>
    <col min="3" max="3" width="0" style="111" hidden="1" customWidth="1"/>
    <col min="4" max="4" width="9" style="130"/>
    <col min="5" max="5" width="103.125" style="127" hidden="1" customWidth="1"/>
    <col min="6" max="16384" width="9" style="66"/>
  </cols>
  <sheetData>
    <row r="1" spans="1:5" s="126" customFormat="1" ht="32.1" customHeight="1" thickTop="1" thickBot="1" x14ac:dyDescent="0.3">
      <c r="A1" s="139">
        <v>9.1</v>
      </c>
      <c r="B1" s="11" t="s">
        <v>187</v>
      </c>
      <c r="C1" s="141"/>
      <c r="D1" s="129" t="s">
        <v>44</v>
      </c>
      <c r="E1" s="125"/>
    </row>
    <row r="2" spans="1:5" ht="16.5" thickTop="1" x14ac:dyDescent="0.25">
      <c r="A2" s="123" t="str">
        <f>'Front Page'!A2</f>
        <v>Student 1</v>
      </c>
      <c r="B2" s="58"/>
      <c r="C2" s="78" t="b">
        <f>IF(B2="5 - Analyzes promotional strategies to improve attitudes and participation toward active living",5,IF(B2="4 - Understands the impact of promotion by explaining own or someone else's involvement with a media-organized activity",4,IF(B2="3 - Understands the impact of promotion by listing examples of the benefits mass media can have on active living",3,IF(B2="2 - Identifies the impact media has on active living but doesn't attempt to discuss such mediums",2,IF(B2="1 - Cannot recognize the difference between the commercial promotion of active living and active living itself",1)))))</f>
        <v>0</v>
      </c>
      <c r="D2" s="162" t="str">
        <f>IFERROR(AVERAGE(C2), "")</f>
        <v/>
      </c>
      <c r="E2" s="127" t="s">
        <v>188</v>
      </c>
    </row>
    <row r="3" spans="1:5" x14ac:dyDescent="0.25">
      <c r="A3" s="131" t="str">
        <f>'Front Page'!A3</f>
        <v>Student 2</v>
      </c>
      <c r="B3" s="60"/>
      <c r="C3" s="102" t="b">
        <f t="shared" ref="C3:C41" si="0">IF(B3="5 - Analyzes promotional strategies to improve attitudes and participation toward active living",5,IF(B3="4 - Understands the impact of promotion by explaining own or someone else's involvement with a media-organized activity",4,IF(B3="3 - Understands the impact of promotion by listing examples of the benefits mass media can have on active living",3,IF(B3="2 - Identifies the impact media has on active living but doesn't attempt to discuss such mediums",2,IF(B3="1 - Cannot recognize the difference between the commercial promotion of active living and active living itself",1)))))</f>
        <v>0</v>
      </c>
      <c r="D3" s="171" t="str">
        <f t="shared" ref="D3:D41" si="1">IFERROR(AVERAGE(C3), "")</f>
        <v/>
      </c>
      <c r="E3" s="127" t="s">
        <v>189</v>
      </c>
    </row>
    <row r="4" spans="1:5" x14ac:dyDescent="0.25">
      <c r="A4" s="123" t="str">
        <f>'Front Page'!A4</f>
        <v>Student 3</v>
      </c>
      <c r="B4" s="62"/>
      <c r="C4" s="90" t="b">
        <f t="shared" si="0"/>
        <v>0</v>
      </c>
      <c r="D4" s="166" t="str">
        <f t="shared" si="1"/>
        <v/>
      </c>
      <c r="E4" s="127" t="s">
        <v>190</v>
      </c>
    </row>
    <row r="5" spans="1:5" x14ac:dyDescent="0.25">
      <c r="A5" s="131" t="str">
        <f>'Front Page'!A5</f>
        <v>Student 4</v>
      </c>
      <c r="B5" s="60"/>
      <c r="C5" s="102" t="b">
        <f t="shared" si="0"/>
        <v>0</v>
      </c>
      <c r="D5" s="171" t="str">
        <f t="shared" si="1"/>
        <v/>
      </c>
      <c r="E5" s="127" t="s">
        <v>191</v>
      </c>
    </row>
    <row r="6" spans="1:5" x14ac:dyDescent="0.25">
      <c r="A6" s="140" t="str">
        <f>'Front Page'!A6</f>
        <v>Student 5</v>
      </c>
      <c r="B6" s="138"/>
      <c r="C6" s="137" t="b">
        <f t="shared" si="0"/>
        <v>0</v>
      </c>
      <c r="D6" s="166" t="str">
        <f t="shared" si="1"/>
        <v/>
      </c>
      <c r="E6" s="127" t="s">
        <v>192</v>
      </c>
    </row>
    <row r="7" spans="1:5" x14ac:dyDescent="0.25">
      <c r="A7" s="131" t="str">
        <f>'Front Page'!A7</f>
        <v>Student 6</v>
      </c>
      <c r="B7" s="60"/>
      <c r="C7" s="102" t="b">
        <f t="shared" si="0"/>
        <v>0</v>
      </c>
      <c r="D7" s="171" t="str">
        <f t="shared" si="1"/>
        <v/>
      </c>
    </row>
    <row r="8" spans="1:5" x14ac:dyDescent="0.25">
      <c r="A8" s="123" t="str">
        <f>'Front Page'!A8</f>
        <v>Student 7</v>
      </c>
      <c r="B8" s="62"/>
      <c r="C8" s="90" t="b">
        <f t="shared" si="0"/>
        <v>0</v>
      </c>
      <c r="D8" s="166" t="str">
        <f t="shared" si="1"/>
        <v/>
      </c>
    </row>
    <row r="9" spans="1:5" x14ac:dyDescent="0.25">
      <c r="A9" s="131" t="str">
        <f>'Front Page'!A9</f>
        <v>Student 8</v>
      </c>
      <c r="B9" s="60"/>
      <c r="C9" s="102" t="b">
        <f t="shared" si="0"/>
        <v>0</v>
      </c>
      <c r="D9" s="171" t="str">
        <f t="shared" si="1"/>
        <v/>
      </c>
    </row>
    <row r="10" spans="1:5" x14ac:dyDescent="0.25">
      <c r="A10" s="123" t="str">
        <f>'Front Page'!A10</f>
        <v>Student 9</v>
      </c>
      <c r="B10" s="62"/>
      <c r="C10" s="90" t="b">
        <f t="shared" si="0"/>
        <v>0</v>
      </c>
      <c r="D10" s="166" t="str">
        <f t="shared" si="1"/>
        <v/>
      </c>
    </row>
    <row r="11" spans="1:5" x14ac:dyDescent="0.25">
      <c r="A11" s="131" t="str">
        <f>'Front Page'!A11</f>
        <v>Student 10</v>
      </c>
      <c r="B11" s="60"/>
      <c r="C11" s="102" t="b">
        <f t="shared" si="0"/>
        <v>0</v>
      </c>
      <c r="D11" s="171" t="str">
        <f t="shared" si="1"/>
        <v/>
      </c>
    </row>
    <row r="12" spans="1:5" x14ac:dyDescent="0.25">
      <c r="A12" s="123" t="str">
        <f>'Front Page'!A12</f>
        <v>Student 11</v>
      </c>
      <c r="B12" s="62"/>
      <c r="C12" s="90" t="b">
        <f t="shared" si="0"/>
        <v>0</v>
      </c>
      <c r="D12" s="166" t="str">
        <f t="shared" si="1"/>
        <v/>
      </c>
    </row>
    <row r="13" spans="1:5" x14ac:dyDescent="0.25">
      <c r="A13" s="131" t="str">
        <f>'Front Page'!A13</f>
        <v>Student 12</v>
      </c>
      <c r="B13" s="60"/>
      <c r="C13" s="102" t="b">
        <f t="shared" si="0"/>
        <v>0</v>
      </c>
      <c r="D13" s="171" t="str">
        <f t="shared" si="1"/>
        <v/>
      </c>
    </row>
    <row r="14" spans="1:5" x14ac:dyDescent="0.25">
      <c r="A14" s="123" t="str">
        <f>'Front Page'!A14</f>
        <v>Student 13</v>
      </c>
      <c r="B14" s="62"/>
      <c r="C14" s="90" t="b">
        <f t="shared" si="0"/>
        <v>0</v>
      </c>
      <c r="D14" s="166" t="str">
        <f t="shared" si="1"/>
        <v/>
      </c>
    </row>
    <row r="15" spans="1:5" x14ac:dyDescent="0.25">
      <c r="A15" s="131" t="str">
        <f>'Front Page'!A15</f>
        <v>Student 14</v>
      </c>
      <c r="B15" s="60"/>
      <c r="C15" s="102" t="b">
        <f t="shared" si="0"/>
        <v>0</v>
      </c>
      <c r="D15" s="171" t="str">
        <f t="shared" si="1"/>
        <v/>
      </c>
    </row>
    <row r="16" spans="1:5" x14ac:dyDescent="0.25">
      <c r="A16" s="123" t="str">
        <f>'Front Page'!A16</f>
        <v>Student 15</v>
      </c>
      <c r="B16" s="62"/>
      <c r="C16" s="90" t="b">
        <f t="shared" si="0"/>
        <v>0</v>
      </c>
      <c r="D16" s="166" t="str">
        <f t="shared" si="1"/>
        <v/>
      </c>
    </row>
    <row r="17" spans="1:4" x14ac:dyDescent="0.25">
      <c r="A17" s="131" t="str">
        <f>'Front Page'!A17</f>
        <v>Student 16</v>
      </c>
      <c r="B17" s="60"/>
      <c r="C17" s="102" t="b">
        <f t="shared" si="0"/>
        <v>0</v>
      </c>
      <c r="D17" s="171" t="str">
        <f t="shared" si="1"/>
        <v/>
      </c>
    </row>
    <row r="18" spans="1:4" x14ac:dyDescent="0.25">
      <c r="A18" s="123" t="str">
        <f>'Front Page'!A18</f>
        <v>Student 17</v>
      </c>
      <c r="B18" s="62"/>
      <c r="C18" s="90" t="b">
        <f t="shared" si="0"/>
        <v>0</v>
      </c>
      <c r="D18" s="166" t="str">
        <f t="shared" si="1"/>
        <v/>
      </c>
    </row>
    <row r="19" spans="1:4" x14ac:dyDescent="0.25">
      <c r="A19" s="131" t="str">
        <f>'Front Page'!A19</f>
        <v>Student 18</v>
      </c>
      <c r="B19" s="60"/>
      <c r="C19" s="102" t="b">
        <f t="shared" si="0"/>
        <v>0</v>
      </c>
      <c r="D19" s="171" t="str">
        <f t="shared" si="1"/>
        <v/>
      </c>
    </row>
    <row r="20" spans="1:4" x14ac:dyDescent="0.25">
      <c r="A20" s="123" t="str">
        <f>'Front Page'!A20</f>
        <v>Student 19</v>
      </c>
      <c r="B20" s="62"/>
      <c r="C20" s="90" t="b">
        <f t="shared" si="0"/>
        <v>0</v>
      </c>
      <c r="D20" s="166" t="str">
        <f t="shared" si="1"/>
        <v/>
      </c>
    </row>
    <row r="21" spans="1:4" x14ac:dyDescent="0.25">
      <c r="A21" s="131" t="str">
        <f>'Front Page'!A21</f>
        <v>Student 20</v>
      </c>
      <c r="B21" s="60"/>
      <c r="C21" s="102" t="b">
        <f t="shared" si="0"/>
        <v>0</v>
      </c>
      <c r="D21" s="171" t="str">
        <f t="shared" si="1"/>
        <v/>
      </c>
    </row>
    <row r="22" spans="1:4" x14ac:dyDescent="0.25">
      <c r="A22" s="123" t="str">
        <f>'Front Page'!A22</f>
        <v>Student 21</v>
      </c>
      <c r="B22" s="62"/>
      <c r="C22" s="90" t="b">
        <f t="shared" si="0"/>
        <v>0</v>
      </c>
      <c r="D22" s="166" t="str">
        <f t="shared" si="1"/>
        <v/>
      </c>
    </row>
    <row r="23" spans="1:4" x14ac:dyDescent="0.25">
      <c r="A23" s="131" t="str">
        <f>'Front Page'!A23</f>
        <v>Student 22</v>
      </c>
      <c r="B23" s="60"/>
      <c r="C23" s="102" t="b">
        <f t="shared" si="0"/>
        <v>0</v>
      </c>
      <c r="D23" s="171" t="str">
        <f t="shared" si="1"/>
        <v/>
      </c>
    </row>
    <row r="24" spans="1:4" x14ac:dyDescent="0.25">
      <c r="A24" s="123" t="str">
        <f>'Front Page'!A24</f>
        <v>Student 23</v>
      </c>
      <c r="B24" s="62"/>
      <c r="C24" s="90" t="b">
        <f t="shared" si="0"/>
        <v>0</v>
      </c>
      <c r="D24" s="166" t="str">
        <f t="shared" si="1"/>
        <v/>
      </c>
    </row>
    <row r="25" spans="1:4" x14ac:dyDescent="0.25">
      <c r="A25" s="131" t="str">
        <f>'Front Page'!A25</f>
        <v>Student 24</v>
      </c>
      <c r="B25" s="60"/>
      <c r="C25" s="102" t="b">
        <f t="shared" si="0"/>
        <v>0</v>
      </c>
      <c r="D25" s="171" t="str">
        <f t="shared" si="1"/>
        <v/>
      </c>
    </row>
    <row r="26" spans="1:4" x14ac:dyDescent="0.25">
      <c r="A26" s="123" t="str">
        <f>'Front Page'!A26</f>
        <v>Student 25</v>
      </c>
      <c r="B26" s="62"/>
      <c r="C26" s="90" t="b">
        <f t="shared" si="0"/>
        <v>0</v>
      </c>
      <c r="D26" s="166" t="str">
        <f t="shared" si="1"/>
        <v/>
      </c>
    </row>
    <row r="27" spans="1:4" x14ac:dyDescent="0.25">
      <c r="A27" s="131" t="str">
        <f>'Front Page'!A27</f>
        <v>Student 26</v>
      </c>
      <c r="B27" s="60"/>
      <c r="C27" s="102" t="b">
        <f t="shared" si="0"/>
        <v>0</v>
      </c>
      <c r="D27" s="171" t="str">
        <f t="shared" si="1"/>
        <v/>
      </c>
    </row>
    <row r="28" spans="1:4" x14ac:dyDescent="0.25">
      <c r="A28" s="123" t="str">
        <f>'Front Page'!A28</f>
        <v>Student 27</v>
      </c>
      <c r="B28" s="62"/>
      <c r="C28" s="90" t="b">
        <f t="shared" si="0"/>
        <v>0</v>
      </c>
      <c r="D28" s="166" t="str">
        <f t="shared" si="1"/>
        <v/>
      </c>
    </row>
    <row r="29" spans="1:4" x14ac:dyDescent="0.25">
      <c r="A29" s="131" t="str">
        <f>'Front Page'!A29</f>
        <v>Student 28</v>
      </c>
      <c r="B29" s="60"/>
      <c r="C29" s="102" t="b">
        <f t="shared" si="0"/>
        <v>0</v>
      </c>
      <c r="D29" s="171" t="str">
        <f t="shared" si="1"/>
        <v/>
      </c>
    </row>
    <row r="30" spans="1:4" x14ac:dyDescent="0.25">
      <c r="A30" s="123" t="str">
        <f>'Front Page'!A30</f>
        <v>Student 29</v>
      </c>
      <c r="B30" s="62"/>
      <c r="C30" s="90" t="b">
        <f t="shared" si="0"/>
        <v>0</v>
      </c>
      <c r="D30" s="166" t="str">
        <f t="shared" si="1"/>
        <v/>
      </c>
    </row>
    <row r="31" spans="1:4" x14ac:dyDescent="0.25">
      <c r="A31" s="131" t="str">
        <f>'Front Page'!A31</f>
        <v>Student 30</v>
      </c>
      <c r="B31" s="60"/>
      <c r="C31" s="102" t="b">
        <f t="shared" si="0"/>
        <v>0</v>
      </c>
      <c r="D31" s="171" t="str">
        <f t="shared" si="1"/>
        <v/>
      </c>
    </row>
    <row r="32" spans="1:4" x14ac:dyDescent="0.25">
      <c r="A32" s="123" t="str">
        <f>'Front Page'!A32</f>
        <v>Student 31</v>
      </c>
      <c r="B32" s="62"/>
      <c r="C32" s="90" t="b">
        <f t="shared" si="0"/>
        <v>0</v>
      </c>
      <c r="D32" s="166" t="str">
        <f t="shared" si="1"/>
        <v/>
      </c>
    </row>
    <row r="33" spans="1:4" x14ac:dyDescent="0.25">
      <c r="A33" s="131" t="str">
        <f>'Front Page'!A33</f>
        <v>Student 32</v>
      </c>
      <c r="B33" s="60"/>
      <c r="C33" s="102" t="b">
        <f t="shared" si="0"/>
        <v>0</v>
      </c>
      <c r="D33" s="171" t="str">
        <f t="shared" si="1"/>
        <v/>
      </c>
    </row>
    <row r="34" spans="1:4" x14ac:dyDescent="0.25">
      <c r="A34" s="123" t="str">
        <f>'Front Page'!A34</f>
        <v>Student 33</v>
      </c>
      <c r="B34" s="62"/>
      <c r="C34" s="90" t="b">
        <f t="shared" si="0"/>
        <v>0</v>
      </c>
      <c r="D34" s="166" t="str">
        <f t="shared" si="1"/>
        <v/>
      </c>
    </row>
    <row r="35" spans="1:4" x14ac:dyDescent="0.25">
      <c r="A35" s="131" t="str">
        <f>'Front Page'!A35</f>
        <v>Student 34</v>
      </c>
      <c r="B35" s="60"/>
      <c r="C35" s="102" t="b">
        <f t="shared" si="0"/>
        <v>0</v>
      </c>
      <c r="D35" s="171" t="str">
        <f t="shared" si="1"/>
        <v/>
      </c>
    </row>
    <row r="36" spans="1:4" x14ac:dyDescent="0.25">
      <c r="A36" s="123" t="str">
        <f>'Front Page'!A36</f>
        <v>Student 35</v>
      </c>
      <c r="B36" s="62"/>
      <c r="C36" s="90" t="b">
        <f t="shared" si="0"/>
        <v>0</v>
      </c>
      <c r="D36" s="166" t="str">
        <f t="shared" si="1"/>
        <v/>
      </c>
    </row>
    <row r="37" spans="1:4" x14ac:dyDescent="0.25">
      <c r="A37" s="131" t="str">
        <f>'Front Page'!A37</f>
        <v>Student 36</v>
      </c>
      <c r="B37" s="60"/>
      <c r="C37" s="102" t="b">
        <f t="shared" si="0"/>
        <v>0</v>
      </c>
      <c r="D37" s="171" t="str">
        <f t="shared" si="1"/>
        <v/>
      </c>
    </row>
    <row r="38" spans="1:4" x14ac:dyDescent="0.25">
      <c r="A38" s="123" t="str">
        <f>'Front Page'!A38</f>
        <v>Student 37</v>
      </c>
      <c r="B38" s="62"/>
      <c r="C38" s="90" t="b">
        <f t="shared" si="0"/>
        <v>0</v>
      </c>
      <c r="D38" s="166" t="str">
        <f t="shared" si="1"/>
        <v/>
      </c>
    </row>
    <row r="39" spans="1:4" x14ac:dyDescent="0.25">
      <c r="A39" s="131" t="str">
        <f>'Front Page'!A39</f>
        <v>Student 38</v>
      </c>
      <c r="B39" s="60"/>
      <c r="C39" s="102" t="b">
        <f t="shared" si="0"/>
        <v>0</v>
      </c>
      <c r="D39" s="171" t="str">
        <f t="shared" si="1"/>
        <v/>
      </c>
    </row>
    <row r="40" spans="1:4" x14ac:dyDescent="0.25">
      <c r="A40" s="123" t="str">
        <f>'Front Page'!A40</f>
        <v>Student 39</v>
      </c>
      <c r="B40" s="62"/>
      <c r="C40" s="90" t="b">
        <f t="shared" si="0"/>
        <v>0</v>
      </c>
      <c r="D40" s="166" t="str">
        <f t="shared" si="1"/>
        <v/>
      </c>
    </row>
    <row r="41" spans="1:4" ht="16.5" thickBot="1" x14ac:dyDescent="0.3">
      <c r="A41" s="132" t="str">
        <f>'Front Page'!A41</f>
        <v>Student 40</v>
      </c>
      <c r="B41" s="64"/>
      <c r="C41" s="103" t="b">
        <f t="shared" si="0"/>
        <v>0</v>
      </c>
      <c r="D41" s="170" t="str">
        <f t="shared" si="1"/>
        <v/>
      </c>
    </row>
    <row r="42" spans="1:4" ht="16.5" thickTop="1" x14ac:dyDescent="0.25"/>
  </sheetData>
  <sheetProtection sheet="1" objects="1" scenarios="1"/>
  <dataValidations count="1">
    <dataValidation type="list" allowBlank="1" showInputMessage="1" showErrorMessage="1" sqref="B2:B41">
      <formula1>$E$2:$E$6</formula1>
    </dataValidation>
  </dataValidation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6" sqref="B6"/>
    </sheetView>
  </sheetViews>
  <sheetFormatPr defaultRowHeight="15.75" x14ac:dyDescent="0.25"/>
  <cols>
    <col min="1" max="1" width="20.625" style="133" customWidth="1"/>
    <col min="2" max="2" width="61" style="66" bestFit="1" customWidth="1"/>
    <col min="3" max="3" width="0" style="130" hidden="1" customWidth="1"/>
    <col min="4" max="4" width="9" style="130"/>
    <col min="5" max="5" width="61" style="127" hidden="1" customWidth="1"/>
    <col min="6" max="16384" width="9" style="66"/>
  </cols>
  <sheetData>
    <row r="1" spans="1:5" s="126" customFormat="1" ht="32.1" customHeight="1" thickTop="1" thickBot="1" x14ac:dyDescent="0.3">
      <c r="A1" s="10">
        <v>9.11</v>
      </c>
      <c r="B1" s="11" t="s">
        <v>193</v>
      </c>
      <c r="C1" s="128"/>
      <c r="D1" s="129" t="s">
        <v>44</v>
      </c>
      <c r="E1" s="125"/>
    </row>
    <row r="2" spans="1:5" ht="16.5" thickTop="1" x14ac:dyDescent="0.25">
      <c r="A2" s="123" t="str">
        <f>'Front Page'!A2</f>
        <v>Student 1</v>
      </c>
      <c r="B2" s="58"/>
      <c r="C2" s="78" t="b">
        <f>IF(B2="5 - Can explain and demonstrate in detail the care of sprains and strains",5,IF(B2="4 - Can apply the R.I.C.E. principle",4,IF(B2="3 - Knows what R.I.C.E. means",3,IF(B2="2 - Knows what a sprain or a strain is",2,IF(B2="1 - Does not know what to do with a sprain or strain",1)))))</f>
        <v>0</v>
      </c>
      <c r="D2" s="162" t="str">
        <f>IFERROR(AVERAGE(C2), "")</f>
        <v/>
      </c>
      <c r="E2" s="127" t="s">
        <v>194</v>
      </c>
    </row>
    <row r="3" spans="1:5" x14ac:dyDescent="0.25">
      <c r="A3" s="131" t="str">
        <f>'Front Page'!A3</f>
        <v>Student 2</v>
      </c>
      <c r="B3" s="60"/>
      <c r="C3" s="88" t="b">
        <f t="shared" ref="C3:C41" si="0">IF(B3="5 - Can explain and demonstrate in detail the care of sprains and strains",5,IF(B3="4 - Can apply the R.I.C.E. principle",4,IF(B3="3 - Knows what R.I.C.E. means",3,IF(B3="2 - Knows what a sprain or a strain is",2,IF(B3="1 - Does not know what to do with a sprain or strain",1)))))</f>
        <v>0</v>
      </c>
      <c r="D3" s="171" t="str">
        <f t="shared" ref="D3:D41" si="1">IFERROR(AVERAGE(C3), "")</f>
        <v/>
      </c>
      <c r="E3" s="127" t="s">
        <v>195</v>
      </c>
    </row>
    <row r="4" spans="1:5" x14ac:dyDescent="0.25">
      <c r="A4" s="123" t="str">
        <f>'Front Page'!A4</f>
        <v>Student 3</v>
      </c>
      <c r="B4" s="62"/>
      <c r="C4" s="90" t="b">
        <f t="shared" si="0"/>
        <v>0</v>
      </c>
      <c r="D4" s="166" t="str">
        <f t="shared" si="1"/>
        <v/>
      </c>
      <c r="E4" s="127" t="s">
        <v>196</v>
      </c>
    </row>
    <row r="5" spans="1:5" x14ac:dyDescent="0.25">
      <c r="A5" s="131" t="str">
        <f>'Front Page'!A5</f>
        <v>Student 4</v>
      </c>
      <c r="B5" s="60"/>
      <c r="C5" s="88" t="b">
        <f t="shared" si="0"/>
        <v>0</v>
      </c>
      <c r="D5" s="171" t="str">
        <f t="shared" si="1"/>
        <v/>
      </c>
      <c r="E5" s="127" t="s">
        <v>197</v>
      </c>
    </row>
    <row r="6" spans="1:5" x14ac:dyDescent="0.25">
      <c r="A6" s="123" t="str">
        <f>'Front Page'!A6</f>
        <v>Student 5</v>
      </c>
      <c r="B6" s="62"/>
      <c r="C6" s="90" t="b">
        <f t="shared" si="0"/>
        <v>0</v>
      </c>
      <c r="D6" s="166" t="str">
        <f t="shared" si="1"/>
        <v/>
      </c>
      <c r="E6" s="127" t="s">
        <v>198</v>
      </c>
    </row>
    <row r="7" spans="1:5" x14ac:dyDescent="0.25">
      <c r="A7" s="131" t="str">
        <f>'Front Page'!A7</f>
        <v>Student 6</v>
      </c>
      <c r="B7" s="60"/>
      <c r="C7" s="88" t="b">
        <f t="shared" si="0"/>
        <v>0</v>
      </c>
      <c r="D7" s="171" t="str">
        <f t="shared" si="1"/>
        <v/>
      </c>
    </row>
    <row r="8" spans="1:5" x14ac:dyDescent="0.25">
      <c r="A8" s="123" t="str">
        <f>'Front Page'!A8</f>
        <v>Student 7</v>
      </c>
      <c r="B8" s="62"/>
      <c r="C8" s="90" t="b">
        <f t="shared" si="0"/>
        <v>0</v>
      </c>
      <c r="D8" s="166" t="str">
        <f t="shared" si="1"/>
        <v/>
      </c>
    </row>
    <row r="9" spans="1:5" x14ac:dyDescent="0.25">
      <c r="A9" s="131" t="str">
        <f>'Front Page'!A9</f>
        <v>Student 8</v>
      </c>
      <c r="B9" s="60"/>
      <c r="C9" s="88" t="b">
        <f t="shared" si="0"/>
        <v>0</v>
      </c>
      <c r="D9" s="171" t="str">
        <f t="shared" si="1"/>
        <v/>
      </c>
    </row>
    <row r="10" spans="1:5" x14ac:dyDescent="0.25">
      <c r="A10" s="123" t="str">
        <f>'Front Page'!A10</f>
        <v>Student 9</v>
      </c>
      <c r="B10" s="62"/>
      <c r="C10" s="90" t="b">
        <f t="shared" si="0"/>
        <v>0</v>
      </c>
      <c r="D10" s="166" t="str">
        <f t="shared" si="1"/>
        <v/>
      </c>
    </row>
    <row r="11" spans="1:5" x14ac:dyDescent="0.25">
      <c r="A11" s="131" t="str">
        <f>'Front Page'!A11</f>
        <v>Student 10</v>
      </c>
      <c r="B11" s="60"/>
      <c r="C11" s="88" t="b">
        <f t="shared" si="0"/>
        <v>0</v>
      </c>
      <c r="D11" s="171" t="str">
        <f t="shared" si="1"/>
        <v/>
      </c>
    </row>
    <row r="12" spans="1:5" x14ac:dyDescent="0.25">
      <c r="A12" s="123" t="str">
        <f>'Front Page'!A12</f>
        <v>Student 11</v>
      </c>
      <c r="B12" s="62"/>
      <c r="C12" s="90" t="b">
        <f t="shared" si="0"/>
        <v>0</v>
      </c>
      <c r="D12" s="166" t="str">
        <f t="shared" si="1"/>
        <v/>
      </c>
    </row>
    <row r="13" spans="1:5" x14ac:dyDescent="0.25">
      <c r="A13" s="131" t="str">
        <f>'Front Page'!A13</f>
        <v>Student 12</v>
      </c>
      <c r="B13" s="60"/>
      <c r="C13" s="88" t="b">
        <f t="shared" si="0"/>
        <v>0</v>
      </c>
      <c r="D13" s="171" t="str">
        <f t="shared" si="1"/>
        <v/>
      </c>
    </row>
    <row r="14" spans="1:5" x14ac:dyDescent="0.25">
      <c r="A14" s="123" t="str">
        <f>'Front Page'!A14</f>
        <v>Student 13</v>
      </c>
      <c r="B14" s="62"/>
      <c r="C14" s="90" t="b">
        <f t="shared" si="0"/>
        <v>0</v>
      </c>
      <c r="D14" s="166" t="str">
        <f t="shared" si="1"/>
        <v/>
      </c>
    </row>
    <row r="15" spans="1:5" x14ac:dyDescent="0.25">
      <c r="A15" s="131" t="str">
        <f>'Front Page'!A15</f>
        <v>Student 14</v>
      </c>
      <c r="B15" s="60"/>
      <c r="C15" s="88" t="b">
        <f t="shared" si="0"/>
        <v>0</v>
      </c>
      <c r="D15" s="171" t="str">
        <f t="shared" si="1"/>
        <v/>
      </c>
    </row>
    <row r="16" spans="1:5" x14ac:dyDescent="0.25">
      <c r="A16" s="123" t="str">
        <f>'Front Page'!A16</f>
        <v>Student 15</v>
      </c>
      <c r="B16" s="62"/>
      <c r="C16" s="90" t="b">
        <f t="shared" si="0"/>
        <v>0</v>
      </c>
      <c r="D16" s="166" t="str">
        <f t="shared" si="1"/>
        <v/>
      </c>
    </row>
    <row r="17" spans="1:4" x14ac:dyDescent="0.25">
      <c r="A17" s="131" t="str">
        <f>'Front Page'!A17</f>
        <v>Student 16</v>
      </c>
      <c r="B17" s="60"/>
      <c r="C17" s="88" t="b">
        <f t="shared" si="0"/>
        <v>0</v>
      </c>
      <c r="D17" s="171" t="str">
        <f t="shared" si="1"/>
        <v/>
      </c>
    </row>
    <row r="18" spans="1:4" x14ac:dyDescent="0.25">
      <c r="A18" s="123" t="str">
        <f>'Front Page'!A18</f>
        <v>Student 17</v>
      </c>
      <c r="B18" s="62"/>
      <c r="C18" s="90" t="b">
        <f t="shared" si="0"/>
        <v>0</v>
      </c>
      <c r="D18" s="166" t="str">
        <f t="shared" si="1"/>
        <v/>
      </c>
    </row>
    <row r="19" spans="1:4" x14ac:dyDescent="0.25">
      <c r="A19" s="131" t="str">
        <f>'Front Page'!A19</f>
        <v>Student 18</v>
      </c>
      <c r="B19" s="60"/>
      <c r="C19" s="88" t="b">
        <f t="shared" si="0"/>
        <v>0</v>
      </c>
      <c r="D19" s="171" t="str">
        <f t="shared" si="1"/>
        <v/>
      </c>
    </row>
    <row r="20" spans="1:4" x14ac:dyDescent="0.25">
      <c r="A20" s="123" t="str">
        <f>'Front Page'!A20</f>
        <v>Student 19</v>
      </c>
      <c r="B20" s="62"/>
      <c r="C20" s="90" t="b">
        <f t="shared" si="0"/>
        <v>0</v>
      </c>
      <c r="D20" s="166" t="str">
        <f t="shared" si="1"/>
        <v/>
      </c>
    </row>
    <row r="21" spans="1:4" x14ac:dyDescent="0.25">
      <c r="A21" s="131" t="str">
        <f>'Front Page'!A21</f>
        <v>Student 20</v>
      </c>
      <c r="B21" s="60"/>
      <c r="C21" s="88" t="b">
        <f t="shared" si="0"/>
        <v>0</v>
      </c>
      <c r="D21" s="171" t="str">
        <f t="shared" si="1"/>
        <v/>
      </c>
    </row>
    <row r="22" spans="1:4" x14ac:dyDescent="0.25">
      <c r="A22" s="123" t="str">
        <f>'Front Page'!A22</f>
        <v>Student 21</v>
      </c>
      <c r="B22" s="62"/>
      <c r="C22" s="90" t="b">
        <f t="shared" si="0"/>
        <v>0</v>
      </c>
      <c r="D22" s="166" t="str">
        <f t="shared" si="1"/>
        <v/>
      </c>
    </row>
    <row r="23" spans="1:4" x14ac:dyDescent="0.25">
      <c r="A23" s="131" t="str">
        <f>'Front Page'!A23</f>
        <v>Student 22</v>
      </c>
      <c r="B23" s="60"/>
      <c r="C23" s="88" t="b">
        <f t="shared" si="0"/>
        <v>0</v>
      </c>
      <c r="D23" s="171" t="str">
        <f t="shared" si="1"/>
        <v/>
      </c>
    </row>
    <row r="24" spans="1:4" x14ac:dyDescent="0.25">
      <c r="A24" s="123" t="str">
        <f>'Front Page'!A24</f>
        <v>Student 23</v>
      </c>
      <c r="B24" s="62"/>
      <c r="C24" s="90" t="b">
        <f t="shared" si="0"/>
        <v>0</v>
      </c>
      <c r="D24" s="166" t="str">
        <f t="shared" si="1"/>
        <v/>
      </c>
    </row>
    <row r="25" spans="1:4" x14ac:dyDescent="0.25">
      <c r="A25" s="131" t="str">
        <f>'Front Page'!A25</f>
        <v>Student 24</v>
      </c>
      <c r="B25" s="60"/>
      <c r="C25" s="88" t="b">
        <f t="shared" si="0"/>
        <v>0</v>
      </c>
      <c r="D25" s="171" t="str">
        <f t="shared" si="1"/>
        <v/>
      </c>
    </row>
    <row r="26" spans="1:4" x14ac:dyDescent="0.25">
      <c r="A26" s="123" t="str">
        <f>'Front Page'!A26</f>
        <v>Student 25</v>
      </c>
      <c r="B26" s="62"/>
      <c r="C26" s="90" t="b">
        <f t="shared" si="0"/>
        <v>0</v>
      </c>
      <c r="D26" s="166" t="str">
        <f t="shared" si="1"/>
        <v/>
      </c>
    </row>
    <row r="27" spans="1:4" x14ac:dyDescent="0.25">
      <c r="A27" s="131" t="str">
        <f>'Front Page'!A27</f>
        <v>Student 26</v>
      </c>
      <c r="B27" s="60"/>
      <c r="C27" s="88" t="b">
        <f t="shared" si="0"/>
        <v>0</v>
      </c>
      <c r="D27" s="171" t="str">
        <f t="shared" si="1"/>
        <v/>
      </c>
    </row>
    <row r="28" spans="1:4" x14ac:dyDescent="0.25">
      <c r="A28" s="123" t="str">
        <f>'Front Page'!A28</f>
        <v>Student 27</v>
      </c>
      <c r="B28" s="62"/>
      <c r="C28" s="90" t="b">
        <f t="shared" si="0"/>
        <v>0</v>
      </c>
      <c r="D28" s="166" t="str">
        <f t="shared" si="1"/>
        <v/>
      </c>
    </row>
    <row r="29" spans="1:4" x14ac:dyDescent="0.25">
      <c r="A29" s="131" t="str">
        <f>'Front Page'!A29</f>
        <v>Student 28</v>
      </c>
      <c r="B29" s="60"/>
      <c r="C29" s="88" t="b">
        <f t="shared" si="0"/>
        <v>0</v>
      </c>
      <c r="D29" s="171" t="str">
        <f t="shared" si="1"/>
        <v/>
      </c>
    </row>
    <row r="30" spans="1:4" x14ac:dyDescent="0.25">
      <c r="A30" s="123" t="str">
        <f>'Front Page'!A30</f>
        <v>Student 29</v>
      </c>
      <c r="B30" s="62"/>
      <c r="C30" s="90" t="b">
        <f t="shared" si="0"/>
        <v>0</v>
      </c>
      <c r="D30" s="166" t="str">
        <f t="shared" si="1"/>
        <v/>
      </c>
    </row>
    <row r="31" spans="1:4" x14ac:dyDescent="0.25">
      <c r="A31" s="131" t="str">
        <f>'Front Page'!A31</f>
        <v>Student 30</v>
      </c>
      <c r="B31" s="60"/>
      <c r="C31" s="88" t="b">
        <f t="shared" si="0"/>
        <v>0</v>
      </c>
      <c r="D31" s="171" t="str">
        <f t="shared" si="1"/>
        <v/>
      </c>
    </row>
    <row r="32" spans="1:4" x14ac:dyDescent="0.25">
      <c r="A32" s="123" t="str">
        <f>'Front Page'!A32</f>
        <v>Student 31</v>
      </c>
      <c r="B32" s="62"/>
      <c r="C32" s="90" t="b">
        <f t="shared" si="0"/>
        <v>0</v>
      </c>
      <c r="D32" s="166" t="str">
        <f t="shared" si="1"/>
        <v/>
      </c>
    </row>
    <row r="33" spans="1:4" x14ac:dyDescent="0.25">
      <c r="A33" s="131" t="str">
        <f>'Front Page'!A33</f>
        <v>Student 32</v>
      </c>
      <c r="B33" s="60"/>
      <c r="C33" s="88" t="b">
        <f t="shared" si="0"/>
        <v>0</v>
      </c>
      <c r="D33" s="171" t="str">
        <f t="shared" si="1"/>
        <v/>
      </c>
    </row>
    <row r="34" spans="1:4" x14ac:dyDescent="0.25">
      <c r="A34" s="123" t="str">
        <f>'Front Page'!A34</f>
        <v>Student 33</v>
      </c>
      <c r="B34" s="62"/>
      <c r="C34" s="90" t="b">
        <f t="shared" si="0"/>
        <v>0</v>
      </c>
      <c r="D34" s="166" t="str">
        <f t="shared" si="1"/>
        <v/>
      </c>
    </row>
    <row r="35" spans="1:4" x14ac:dyDescent="0.25">
      <c r="A35" s="131" t="str">
        <f>'Front Page'!A35</f>
        <v>Student 34</v>
      </c>
      <c r="B35" s="60"/>
      <c r="C35" s="88" t="b">
        <f t="shared" si="0"/>
        <v>0</v>
      </c>
      <c r="D35" s="171" t="str">
        <f t="shared" si="1"/>
        <v/>
      </c>
    </row>
    <row r="36" spans="1:4" x14ac:dyDescent="0.25">
      <c r="A36" s="123" t="str">
        <f>'Front Page'!A36</f>
        <v>Student 35</v>
      </c>
      <c r="B36" s="62"/>
      <c r="C36" s="90" t="b">
        <f t="shared" si="0"/>
        <v>0</v>
      </c>
      <c r="D36" s="166" t="str">
        <f t="shared" si="1"/>
        <v/>
      </c>
    </row>
    <row r="37" spans="1:4" x14ac:dyDescent="0.25">
      <c r="A37" s="131" t="str">
        <f>'Front Page'!A37</f>
        <v>Student 36</v>
      </c>
      <c r="B37" s="60"/>
      <c r="C37" s="88" t="b">
        <f t="shared" si="0"/>
        <v>0</v>
      </c>
      <c r="D37" s="171" t="str">
        <f t="shared" si="1"/>
        <v/>
      </c>
    </row>
    <row r="38" spans="1:4" x14ac:dyDescent="0.25">
      <c r="A38" s="123" t="str">
        <f>'Front Page'!A38</f>
        <v>Student 37</v>
      </c>
      <c r="B38" s="62"/>
      <c r="C38" s="90" t="b">
        <f t="shared" si="0"/>
        <v>0</v>
      </c>
      <c r="D38" s="166" t="str">
        <f t="shared" si="1"/>
        <v/>
      </c>
    </row>
    <row r="39" spans="1:4" x14ac:dyDescent="0.25">
      <c r="A39" s="131" t="str">
        <f>'Front Page'!A39</f>
        <v>Student 38</v>
      </c>
      <c r="B39" s="60"/>
      <c r="C39" s="88" t="b">
        <f t="shared" si="0"/>
        <v>0</v>
      </c>
      <c r="D39" s="171" t="str">
        <f t="shared" si="1"/>
        <v/>
      </c>
    </row>
    <row r="40" spans="1:4" x14ac:dyDescent="0.25">
      <c r="A40" s="123" t="str">
        <f>'Front Page'!A40</f>
        <v>Student 39</v>
      </c>
      <c r="B40" s="62"/>
      <c r="C40" s="90" t="b">
        <f t="shared" si="0"/>
        <v>0</v>
      </c>
      <c r="D40" s="166" t="str">
        <f t="shared" si="1"/>
        <v/>
      </c>
    </row>
    <row r="41" spans="1:4" ht="16.5" thickBot="1" x14ac:dyDescent="0.3">
      <c r="A41" s="132" t="str">
        <f>'Front Page'!A41</f>
        <v>Student 40</v>
      </c>
      <c r="B41" s="64"/>
      <c r="C41" s="89" t="b">
        <f t="shared" si="0"/>
        <v>0</v>
      </c>
      <c r="D41" s="170" t="str">
        <f t="shared" si="1"/>
        <v/>
      </c>
    </row>
    <row r="42" spans="1:4" ht="16.5" thickTop="1" x14ac:dyDescent="0.25"/>
  </sheetData>
  <sheetProtection sheet="1" objects="1" scenarios="1"/>
  <dataValidations count="1">
    <dataValidation type="list" allowBlank="1" showInputMessage="1" showErrorMessage="1" sqref="B2:B41">
      <formula1>$E$2:$E$6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7" sqref="B7"/>
    </sheetView>
  </sheetViews>
  <sheetFormatPr defaultRowHeight="15.75" x14ac:dyDescent="0.25"/>
  <cols>
    <col min="1" max="1" width="20.625" style="92" customWidth="1"/>
    <col min="2" max="2" width="85.625" style="66" bestFit="1" customWidth="1"/>
    <col min="3" max="3" width="0" style="91" hidden="1" customWidth="1"/>
    <col min="4" max="4" width="9" style="91"/>
    <col min="5" max="5" width="85.625" style="91" hidden="1" customWidth="1"/>
    <col min="6" max="16384" width="9" style="91"/>
  </cols>
  <sheetData>
    <row r="1" spans="1:5" s="124" customFormat="1" ht="32.1" customHeight="1" thickTop="1" thickBot="1" x14ac:dyDescent="0.3">
      <c r="A1" s="142">
        <v>9.1199999999999992</v>
      </c>
      <c r="B1" s="11" t="s">
        <v>199</v>
      </c>
      <c r="C1" s="143"/>
      <c r="D1" s="136" t="s">
        <v>44</v>
      </c>
    </row>
    <row r="2" spans="1:5" ht="16.5" thickTop="1" x14ac:dyDescent="0.25">
      <c r="A2" s="99" t="str">
        <f>'Front Page'!A2</f>
        <v>Student 1</v>
      </c>
      <c r="B2" s="58"/>
      <c r="C2" s="78" t="b">
        <f>IF(B2="5 - Always demonstrates responsibility, involvement, self-control and caring for self and others",5,IF(B2="4 - Often demonstrates responsibility, involvement, self-control and caring for self and others",4,IF(B2="3 - Sometimes demonstrates responsibility, involvement, self-control and caring for self and others",3,IF(B2="2 - Seldom demonstrates responsibility, involvement, self-control and caring for self and others",2,IF(B2="1 - Has difficulty demonstrating responsibility, involvement, self-control and caring for self and others",1)))))</f>
        <v>0</v>
      </c>
      <c r="D2" s="162" t="str">
        <f>IFERROR(AVERAGE(C2), "")</f>
        <v/>
      </c>
      <c r="E2" s="14" t="s">
        <v>200</v>
      </c>
    </row>
    <row r="3" spans="1:5" x14ac:dyDescent="0.25">
      <c r="A3" s="97" t="str">
        <f>'Front Page'!A3</f>
        <v>Student 2</v>
      </c>
      <c r="B3" s="60"/>
      <c r="C3" s="88" t="b">
        <f t="shared" ref="C3:C41" si="0">IF(B3="5 - Always demonstrates responsibility, involvement, self-control and caring for self and others",5,IF(B3="4 - Often demonstrates responsibility, involvement, self-control and caring for self and others",4,IF(B3="3 - Sometimes demonstrates responsibility, involvement, self-control and caring for self and others",3,IF(B3="2 - Seldom demonstrates responsibility, involvement, self-control and caring for self and others",2,IF(B3="1 - Has difficulty demonstrating responsibility, involvement, self-control and caring for self and others",1)))))</f>
        <v>0</v>
      </c>
      <c r="D3" s="171" t="str">
        <f t="shared" ref="D3:D41" si="1">IFERROR(AVERAGE(C3), "")</f>
        <v/>
      </c>
      <c r="E3" s="14" t="s">
        <v>201</v>
      </c>
    </row>
    <row r="4" spans="1:5" x14ac:dyDescent="0.25">
      <c r="A4" s="99" t="str">
        <f>'Front Page'!A4</f>
        <v>Student 3</v>
      </c>
      <c r="B4" s="62"/>
      <c r="C4" s="90" t="b">
        <f t="shared" si="0"/>
        <v>0</v>
      </c>
      <c r="D4" s="166" t="str">
        <f t="shared" si="1"/>
        <v/>
      </c>
      <c r="E4" s="14" t="s">
        <v>202</v>
      </c>
    </row>
    <row r="5" spans="1:5" x14ac:dyDescent="0.25">
      <c r="A5" s="97" t="str">
        <f>'Front Page'!A5</f>
        <v>Student 4</v>
      </c>
      <c r="B5" s="60"/>
      <c r="C5" s="88" t="b">
        <f t="shared" si="0"/>
        <v>0</v>
      </c>
      <c r="D5" s="171" t="str">
        <f t="shared" si="1"/>
        <v/>
      </c>
      <c r="E5" s="14" t="s">
        <v>203</v>
      </c>
    </row>
    <row r="6" spans="1:5" x14ac:dyDescent="0.25">
      <c r="A6" s="99" t="str">
        <f>'Front Page'!A6</f>
        <v>Student 5</v>
      </c>
      <c r="B6" s="62"/>
      <c r="C6" s="90" t="b">
        <f t="shared" si="0"/>
        <v>0</v>
      </c>
      <c r="D6" s="166" t="str">
        <f t="shared" si="1"/>
        <v/>
      </c>
      <c r="E6" s="14" t="s">
        <v>204</v>
      </c>
    </row>
    <row r="7" spans="1:5" x14ac:dyDescent="0.25">
      <c r="A7" s="97" t="str">
        <f>'Front Page'!A7</f>
        <v>Student 6</v>
      </c>
      <c r="B7" s="60"/>
      <c r="C7" s="88" t="b">
        <f t="shared" si="0"/>
        <v>0</v>
      </c>
      <c r="D7" s="171" t="str">
        <f t="shared" si="1"/>
        <v/>
      </c>
    </row>
    <row r="8" spans="1:5" x14ac:dyDescent="0.25">
      <c r="A8" s="99" t="str">
        <f>'Front Page'!A8</f>
        <v>Student 7</v>
      </c>
      <c r="B8" s="62"/>
      <c r="C8" s="90" t="b">
        <f t="shared" si="0"/>
        <v>0</v>
      </c>
      <c r="D8" s="166" t="str">
        <f t="shared" si="1"/>
        <v/>
      </c>
    </row>
    <row r="9" spans="1:5" x14ac:dyDescent="0.25">
      <c r="A9" s="97" t="str">
        <f>'Front Page'!A9</f>
        <v>Student 8</v>
      </c>
      <c r="B9" s="60"/>
      <c r="C9" s="88" t="b">
        <f t="shared" si="0"/>
        <v>0</v>
      </c>
      <c r="D9" s="171" t="str">
        <f t="shared" si="1"/>
        <v/>
      </c>
    </row>
    <row r="10" spans="1:5" x14ac:dyDescent="0.25">
      <c r="A10" s="99" t="str">
        <f>'Front Page'!A10</f>
        <v>Student 9</v>
      </c>
      <c r="B10" s="62"/>
      <c r="C10" s="90" t="b">
        <f t="shared" si="0"/>
        <v>0</v>
      </c>
      <c r="D10" s="166" t="str">
        <f t="shared" si="1"/>
        <v/>
      </c>
    </row>
    <row r="11" spans="1:5" x14ac:dyDescent="0.25">
      <c r="A11" s="97" t="str">
        <f>'Front Page'!A11</f>
        <v>Student 10</v>
      </c>
      <c r="B11" s="60"/>
      <c r="C11" s="88" t="b">
        <f t="shared" si="0"/>
        <v>0</v>
      </c>
      <c r="D11" s="171" t="str">
        <f t="shared" si="1"/>
        <v/>
      </c>
    </row>
    <row r="12" spans="1:5" x14ac:dyDescent="0.25">
      <c r="A12" s="99" t="str">
        <f>'Front Page'!A12</f>
        <v>Student 11</v>
      </c>
      <c r="B12" s="62"/>
      <c r="C12" s="90" t="b">
        <f t="shared" si="0"/>
        <v>0</v>
      </c>
      <c r="D12" s="166" t="str">
        <f t="shared" si="1"/>
        <v/>
      </c>
    </row>
    <row r="13" spans="1:5" x14ac:dyDescent="0.25">
      <c r="A13" s="97" t="str">
        <f>'Front Page'!A13</f>
        <v>Student 12</v>
      </c>
      <c r="B13" s="60"/>
      <c r="C13" s="88" t="b">
        <f t="shared" si="0"/>
        <v>0</v>
      </c>
      <c r="D13" s="171" t="str">
        <f t="shared" si="1"/>
        <v/>
      </c>
    </row>
    <row r="14" spans="1:5" x14ac:dyDescent="0.25">
      <c r="A14" s="99" t="str">
        <f>'Front Page'!A14</f>
        <v>Student 13</v>
      </c>
      <c r="B14" s="62"/>
      <c r="C14" s="90" t="b">
        <f t="shared" si="0"/>
        <v>0</v>
      </c>
      <c r="D14" s="166" t="str">
        <f t="shared" si="1"/>
        <v/>
      </c>
    </row>
    <row r="15" spans="1:5" x14ac:dyDescent="0.25">
      <c r="A15" s="97" t="str">
        <f>'Front Page'!A15</f>
        <v>Student 14</v>
      </c>
      <c r="B15" s="60"/>
      <c r="C15" s="88" t="b">
        <f t="shared" si="0"/>
        <v>0</v>
      </c>
      <c r="D15" s="171" t="str">
        <f t="shared" si="1"/>
        <v/>
      </c>
    </row>
    <row r="16" spans="1:5" x14ac:dyDescent="0.25">
      <c r="A16" s="99" t="str">
        <f>'Front Page'!A16</f>
        <v>Student 15</v>
      </c>
      <c r="B16" s="62"/>
      <c r="C16" s="90" t="b">
        <f t="shared" si="0"/>
        <v>0</v>
      </c>
      <c r="D16" s="166" t="str">
        <f t="shared" si="1"/>
        <v/>
      </c>
    </row>
    <row r="17" spans="1:4" x14ac:dyDescent="0.25">
      <c r="A17" s="97" t="str">
        <f>'Front Page'!A17</f>
        <v>Student 16</v>
      </c>
      <c r="B17" s="60"/>
      <c r="C17" s="88" t="b">
        <f t="shared" si="0"/>
        <v>0</v>
      </c>
      <c r="D17" s="171" t="str">
        <f t="shared" si="1"/>
        <v/>
      </c>
    </row>
    <row r="18" spans="1:4" x14ac:dyDescent="0.25">
      <c r="A18" s="99" t="str">
        <f>'Front Page'!A18</f>
        <v>Student 17</v>
      </c>
      <c r="B18" s="62"/>
      <c r="C18" s="90" t="b">
        <f t="shared" si="0"/>
        <v>0</v>
      </c>
      <c r="D18" s="166" t="str">
        <f t="shared" si="1"/>
        <v/>
      </c>
    </row>
    <row r="19" spans="1:4" x14ac:dyDescent="0.25">
      <c r="A19" s="97" t="str">
        <f>'Front Page'!A19</f>
        <v>Student 18</v>
      </c>
      <c r="B19" s="60"/>
      <c r="C19" s="88" t="b">
        <f t="shared" si="0"/>
        <v>0</v>
      </c>
      <c r="D19" s="171" t="str">
        <f t="shared" si="1"/>
        <v/>
      </c>
    </row>
    <row r="20" spans="1:4" x14ac:dyDescent="0.25">
      <c r="A20" s="99" t="str">
        <f>'Front Page'!A20</f>
        <v>Student 19</v>
      </c>
      <c r="B20" s="62"/>
      <c r="C20" s="90" t="b">
        <f t="shared" si="0"/>
        <v>0</v>
      </c>
      <c r="D20" s="166" t="str">
        <f t="shared" si="1"/>
        <v/>
      </c>
    </row>
    <row r="21" spans="1:4" x14ac:dyDescent="0.25">
      <c r="A21" s="97" t="str">
        <f>'Front Page'!A21</f>
        <v>Student 20</v>
      </c>
      <c r="B21" s="60"/>
      <c r="C21" s="88" t="b">
        <f t="shared" si="0"/>
        <v>0</v>
      </c>
      <c r="D21" s="171" t="str">
        <f t="shared" si="1"/>
        <v/>
      </c>
    </row>
    <row r="22" spans="1:4" x14ac:dyDescent="0.25">
      <c r="A22" s="99" t="str">
        <f>'Front Page'!A22</f>
        <v>Student 21</v>
      </c>
      <c r="B22" s="62"/>
      <c r="C22" s="90" t="b">
        <f t="shared" si="0"/>
        <v>0</v>
      </c>
      <c r="D22" s="166" t="str">
        <f t="shared" si="1"/>
        <v/>
      </c>
    </row>
    <row r="23" spans="1:4" x14ac:dyDescent="0.25">
      <c r="A23" s="97" t="str">
        <f>'Front Page'!A23</f>
        <v>Student 22</v>
      </c>
      <c r="B23" s="60"/>
      <c r="C23" s="88" t="b">
        <f t="shared" si="0"/>
        <v>0</v>
      </c>
      <c r="D23" s="171" t="str">
        <f t="shared" si="1"/>
        <v/>
      </c>
    </row>
    <row r="24" spans="1:4" x14ac:dyDescent="0.25">
      <c r="A24" s="99" t="str">
        <f>'Front Page'!A24</f>
        <v>Student 23</v>
      </c>
      <c r="B24" s="62"/>
      <c r="C24" s="90" t="b">
        <f t="shared" si="0"/>
        <v>0</v>
      </c>
      <c r="D24" s="166" t="str">
        <f t="shared" si="1"/>
        <v/>
      </c>
    </row>
    <row r="25" spans="1:4" x14ac:dyDescent="0.25">
      <c r="A25" s="97" t="str">
        <f>'Front Page'!A25</f>
        <v>Student 24</v>
      </c>
      <c r="B25" s="60"/>
      <c r="C25" s="88" t="b">
        <f t="shared" si="0"/>
        <v>0</v>
      </c>
      <c r="D25" s="171" t="str">
        <f t="shared" si="1"/>
        <v/>
      </c>
    </row>
    <row r="26" spans="1:4" x14ac:dyDescent="0.25">
      <c r="A26" s="99" t="str">
        <f>'Front Page'!A26</f>
        <v>Student 25</v>
      </c>
      <c r="B26" s="62"/>
      <c r="C26" s="90" t="b">
        <f t="shared" si="0"/>
        <v>0</v>
      </c>
      <c r="D26" s="166" t="str">
        <f t="shared" si="1"/>
        <v/>
      </c>
    </row>
    <row r="27" spans="1:4" x14ac:dyDescent="0.25">
      <c r="A27" s="97" t="str">
        <f>'Front Page'!A27</f>
        <v>Student 26</v>
      </c>
      <c r="B27" s="60"/>
      <c r="C27" s="88" t="b">
        <f t="shared" si="0"/>
        <v>0</v>
      </c>
      <c r="D27" s="171" t="str">
        <f t="shared" si="1"/>
        <v/>
      </c>
    </row>
    <row r="28" spans="1:4" x14ac:dyDescent="0.25">
      <c r="A28" s="99" t="str">
        <f>'Front Page'!A28</f>
        <v>Student 27</v>
      </c>
      <c r="B28" s="62"/>
      <c r="C28" s="90" t="b">
        <f t="shared" si="0"/>
        <v>0</v>
      </c>
      <c r="D28" s="166" t="str">
        <f t="shared" si="1"/>
        <v/>
      </c>
    </row>
    <row r="29" spans="1:4" x14ac:dyDescent="0.25">
      <c r="A29" s="97" t="str">
        <f>'Front Page'!A29</f>
        <v>Student 28</v>
      </c>
      <c r="B29" s="60"/>
      <c r="C29" s="88" t="b">
        <f t="shared" si="0"/>
        <v>0</v>
      </c>
      <c r="D29" s="171" t="str">
        <f t="shared" si="1"/>
        <v/>
      </c>
    </row>
    <row r="30" spans="1:4" x14ac:dyDescent="0.25">
      <c r="A30" s="99" t="str">
        <f>'Front Page'!A30</f>
        <v>Student 29</v>
      </c>
      <c r="B30" s="62"/>
      <c r="C30" s="90" t="b">
        <f t="shared" si="0"/>
        <v>0</v>
      </c>
      <c r="D30" s="166" t="str">
        <f t="shared" si="1"/>
        <v/>
      </c>
    </row>
    <row r="31" spans="1:4" x14ac:dyDescent="0.25">
      <c r="A31" s="97" t="str">
        <f>'Front Page'!A31</f>
        <v>Student 30</v>
      </c>
      <c r="B31" s="60"/>
      <c r="C31" s="88" t="b">
        <f t="shared" si="0"/>
        <v>0</v>
      </c>
      <c r="D31" s="171" t="str">
        <f t="shared" si="1"/>
        <v/>
      </c>
    </row>
    <row r="32" spans="1:4" x14ac:dyDescent="0.25">
      <c r="A32" s="99" t="str">
        <f>'Front Page'!A32</f>
        <v>Student 31</v>
      </c>
      <c r="B32" s="62"/>
      <c r="C32" s="90" t="b">
        <f t="shared" si="0"/>
        <v>0</v>
      </c>
      <c r="D32" s="166" t="str">
        <f t="shared" si="1"/>
        <v/>
      </c>
    </row>
    <row r="33" spans="1:4" x14ac:dyDescent="0.25">
      <c r="A33" s="97" t="str">
        <f>'Front Page'!A33</f>
        <v>Student 32</v>
      </c>
      <c r="B33" s="60"/>
      <c r="C33" s="88" t="b">
        <f t="shared" si="0"/>
        <v>0</v>
      </c>
      <c r="D33" s="171" t="str">
        <f t="shared" si="1"/>
        <v/>
      </c>
    </row>
    <row r="34" spans="1:4" x14ac:dyDescent="0.25">
      <c r="A34" s="99" t="str">
        <f>'Front Page'!A34</f>
        <v>Student 33</v>
      </c>
      <c r="B34" s="62"/>
      <c r="C34" s="90" t="b">
        <f t="shared" si="0"/>
        <v>0</v>
      </c>
      <c r="D34" s="166" t="str">
        <f t="shared" si="1"/>
        <v/>
      </c>
    </row>
    <row r="35" spans="1:4" x14ac:dyDescent="0.25">
      <c r="A35" s="97" t="str">
        <f>'Front Page'!A35</f>
        <v>Student 34</v>
      </c>
      <c r="B35" s="60"/>
      <c r="C35" s="88" t="b">
        <f t="shared" si="0"/>
        <v>0</v>
      </c>
      <c r="D35" s="171" t="str">
        <f t="shared" si="1"/>
        <v/>
      </c>
    </row>
    <row r="36" spans="1:4" x14ac:dyDescent="0.25">
      <c r="A36" s="99" t="str">
        <f>'Front Page'!A36</f>
        <v>Student 35</v>
      </c>
      <c r="B36" s="62"/>
      <c r="C36" s="90" t="b">
        <f t="shared" si="0"/>
        <v>0</v>
      </c>
      <c r="D36" s="166" t="str">
        <f t="shared" si="1"/>
        <v/>
      </c>
    </row>
    <row r="37" spans="1:4" x14ac:dyDescent="0.25">
      <c r="A37" s="97" t="str">
        <f>'Front Page'!A37</f>
        <v>Student 36</v>
      </c>
      <c r="B37" s="60"/>
      <c r="C37" s="88" t="b">
        <f t="shared" si="0"/>
        <v>0</v>
      </c>
      <c r="D37" s="171" t="str">
        <f t="shared" si="1"/>
        <v/>
      </c>
    </row>
    <row r="38" spans="1:4" x14ac:dyDescent="0.25">
      <c r="A38" s="99" t="str">
        <f>'Front Page'!A38</f>
        <v>Student 37</v>
      </c>
      <c r="B38" s="62"/>
      <c r="C38" s="90" t="b">
        <f t="shared" si="0"/>
        <v>0</v>
      </c>
      <c r="D38" s="166" t="str">
        <f t="shared" si="1"/>
        <v/>
      </c>
    </row>
    <row r="39" spans="1:4" x14ac:dyDescent="0.25">
      <c r="A39" s="97" t="str">
        <f>'Front Page'!A39</f>
        <v>Student 38</v>
      </c>
      <c r="B39" s="60"/>
      <c r="C39" s="88" t="b">
        <f t="shared" si="0"/>
        <v>0</v>
      </c>
      <c r="D39" s="171" t="str">
        <f t="shared" si="1"/>
        <v/>
      </c>
    </row>
    <row r="40" spans="1:4" x14ac:dyDescent="0.25">
      <c r="A40" s="99" t="str">
        <f>'Front Page'!A40</f>
        <v>Student 39</v>
      </c>
      <c r="B40" s="62"/>
      <c r="C40" s="90" t="b">
        <f t="shared" si="0"/>
        <v>0</v>
      </c>
      <c r="D40" s="166" t="str">
        <f t="shared" si="1"/>
        <v/>
      </c>
    </row>
    <row r="41" spans="1:4" ht="16.5" thickBot="1" x14ac:dyDescent="0.3">
      <c r="A41" s="98" t="str">
        <f>'Front Page'!A41</f>
        <v>Student 40</v>
      </c>
      <c r="B41" s="64"/>
      <c r="C41" s="89" t="b">
        <f t="shared" si="0"/>
        <v>0</v>
      </c>
      <c r="D41" s="170" t="str">
        <f t="shared" si="1"/>
        <v/>
      </c>
    </row>
    <row r="42" spans="1:4" ht="16.5" thickTop="1" x14ac:dyDescent="0.25"/>
  </sheetData>
  <sheetProtection sheet="1" objects="1" scenarios="1"/>
  <dataValidations count="1">
    <dataValidation type="list" allowBlank="1" showInputMessage="1" showErrorMessage="1" sqref="B2:B41">
      <formula1>$E$2:$E$6</formula1>
    </dataValidation>
  </dataValidation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5" sqref="B15"/>
    </sheetView>
  </sheetViews>
  <sheetFormatPr defaultRowHeight="15.75" x14ac:dyDescent="0.25"/>
  <cols>
    <col min="1" max="1" width="20.625" style="133" customWidth="1"/>
    <col min="2" max="2" width="76.625" style="66" bestFit="1" customWidth="1"/>
    <col min="3" max="3" width="0" style="130" hidden="1" customWidth="1"/>
    <col min="4" max="4" width="9" style="130"/>
    <col min="5" max="5" width="76.625" style="127" hidden="1" customWidth="1"/>
    <col min="6" max="16384" width="9" style="66"/>
  </cols>
  <sheetData>
    <row r="1" spans="1:5" s="126" customFormat="1" ht="32.1" customHeight="1" thickTop="1" thickBot="1" x14ac:dyDescent="0.3">
      <c r="A1" s="10">
        <v>9.1300000000000008</v>
      </c>
      <c r="B1" s="11" t="s">
        <v>205</v>
      </c>
      <c r="C1" s="128"/>
      <c r="D1" s="129" t="s">
        <v>44</v>
      </c>
      <c r="E1" s="125"/>
    </row>
    <row r="2" spans="1:5" ht="16.5" thickTop="1" x14ac:dyDescent="0.25">
      <c r="A2" s="123" t="str">
        <f>'Front Page'!A2</f>
        <v>Student 1</v>
      </c>
      <c r="B2" s="58"/>
      <c r="C2" s="78" t="b">
        <f>IF(B2="5 - Analyzes the opportunities and challenges to maintain safe and respectful relationships",5,IF(B2="4 - Understands the challenges of staying active in contemporary culture",4,IF(B2="3 - Gives opinions when prompted regarding contemporary culture on active living",3,IF(B2="2 - Can identify the impact on active living by contemporary culture",2,IF(B2="1 - Cannot recognize how contemporary culture impacts active living",1)))))</f>
        <v>0</v>
      </c>
      <c r="D2" s="162" t="str">
        <f>IFERROR(AVERAGE(C2), "")</f>
        <v/>
      </c>
      <c r="E2" s="127" t="s">
        <v>206</v>
      </c>
    </row>
    <row r="3" spans="1:5" x14ac:dyDescent="0.25">
      <c r="A3" s="131" t="str">
        <f>'Front Page'!A3</f>
        <v>Student 2</v>
      </c>
      <c r="B3" s="60"/>
      <c r="C3" s="88" t="b">
        <f t="shared" ref="C3:C41" si="0">IF(B3="5 - Analyzes the opportunities and challenges to maintain safe and respectful relationships",5,IF(B3="4 - Understands the challenges of staying active in contemporary culture",4,IF(B3="3 - Gives opinions when prompted regarding contemporary culture on active living",3,IF(B3="2 - Can identify the impact on active living by contemporary culture",2,IF(B3="1 - Cannot recognize how contemporary culture impacts active living",1)))))</f>
        <v>0</v>
      </c>
      <c r="D3" s="171" t="str">
        <f t="shared" ref="D3:D41" si="1">IFERROR(AVERAGE(C3), "")</f>
        <v/>
      </c>
      <c r="E3" s="127" t="s">
        <v>207</v>
      </c>
    </row>
    <row r="4" spans="1:5" x14ac:dyDescent="0.25">
      <c r="A4" s="123" t="str">
        <f>'Front Page'!A4</f>
        <v>Student 3</v>
      </c>
      <c r="B4" s="62"/>
      <c r="C4" s="90" t="b">
        <f t="shared" si="0"/>
        <v>0</v>
      </c>
      <c r="D4" s="166" t="str">
        <f t="shared" si="1"/>
        <v/>
      </c>
      <c r="E4" s="127" t="s">
        <v>208</v>
      </c>
    </row>
    <row r="5" spans="1:5" x14ac:dyDescent="0.25">
      <c r="A5" s="131" t="str">
        <f>'Front Page'!A5</f>
        <v>Student 4</v>
      </c>
      <c r="B5" s="60"/>
      <c r="C5" s="88" t="b">
        <f t="shared" si="0"/>
        <v>0</v>
      </c>
      <c r="D5" s="171" t="str">
        <f t="shared" si="1"/>
        <v/>
      </c>
      <c r="E5" s="127" t="s">
        <v>209</v>
      </c>
    </row>
    <row r="6" spans="1:5" x14ac:dyDescent="0.25">
      <c r="A6" s="123" t="str">
        <f>'Front Page'!A6</f>
        <v>Student 5</v>
      </c>
      <c r="B6" s="62"/>
      <c r="C6" s="90" t="b">
        <f t="shared" si="0"/>
        <v>0</v>
      </c>
      <c r="D6" s="166" t="str">
        <f t="shared" si="1"/>
        <v/>
      </c>
      <c r="E6" s="127" t="s">
        <v>210</v>
      </c>
    </row>
    <row r="7" spans="1:5" x14ac:dyDescent="0.25">
      <c r="A7" s="131" t="str">
        <f>'Front Page'!A7</f>
        <v>Student 6</v>
      </c>
      <c r="B7" s="60"/>
      <c r="C7" s="88" t="b">
        <f t="shared" si="0"/>
        <v>0</v>
      </c>
      <c r="D7" s="171" t="str">
        <f t="shared" si="1"/>
        <v/>
      </c>
    </row>
    <row r="8" spans="1:5" x14ac:dyDescent="0.25">
      <c r="A8" s="123" t="str">
        <f>'Front Page'!A8</f>
        <v>Student 7</v>
      </c>
      <c r="B8" s="62"/>
      <c r="C8" s="90" t="b">
        <f t="shared" si="0"/>
        <v>0</v>
      </c>
      <c r="D8" s="166" t="str">
        <f t="shared" si="1"/>
        <v/>
      </c>
    </row>
    <row r="9" spans="1:5" x14ac:dyDescent="0.25">
      <c r="A9" s="131" t="str">
        <f>'Front Page'!A9</f>
        <v>Student 8</v>
      </c>
      <c r="B9" s="60"/>
      <c r="C9" s="88" t="b">
        <f t="shared" si="0"/>
        <v>0</v>
      </c>
      <c r="D9" s="171" t="str">
        <f t="shared" si="1"/>
        <v/>
      </c>
    </row>
    <row r="10" spans="1:5" x14ac:dyDescent="0.25">
      <c r="A10" s="123" t="str">
        <f>'Front Page'!A10</f>
        <v>Student 9</v>
      </c>
      <c r="B10" s="62"/>
      <c r="C10" s="90" t="b">
        <f t="shared" si="0"/>
        <v>0</v>
      </c>
      <c r="D10" s="166" t="str">
        <f t="shared" si="1"/>
        <v/>
      </c>
    </row>
    <row r="11" spans="1:5" x14ac:dyDescent="0.25">
      <c r="A11" s="131" t="str">
        <f>'Front Page'!A11</f>
        <v>Student 10</v>
      </c>
      <c r="B11" s="60"/>
      <c r="C11" s="88" t="b">
        <f t="shared" si="0"/>
        <v>0</v>
      </c>
      <c r="D11" s="171" t="str">
        <f t="shared" si="1"/>
        <v/>
      </c>
    </row>
    <row r="12" spans="1:5" x14ac:dyDescent="0.25">
      <c r="A12" s="123" t="str">
        <f>'Front Page'!A12</f>
        <v>Student 11</v>
      </c>
      <c r="B12" s="62"/>
      <c r="C12" s="90" t="b">
        <f t="shared" si="0"/>
        <v>0</v>
      </c>
      <c r="D12" s="166" t="str">
        <f t="shared" si="1"/>
        <v/>
      </c>
    </row>
    <row r="13" spans="1:5" x14ac:dyDescent="0.25">
      <c r="A13" s="131" t="str">
        <f>'Front Page'!A13</f>
        <v>Student 12</v>
      </c>
      <c r="B13" s="60"/>
      <c r="C13" s="88" t="b">
        <f t="shared" si="0"/>
        <v>0</v>
      </c>
      <c r="D13" s="171" t="str">
        <f t="shared" si="1"/>
        <v/>
      </c>
    </row>
    <row r="14" spans="1:5" x14ac:dyDescent="0.25">
      <c r="A14" s="123" t="str">
        <f>'Front Page'!A14</f>
        <v>Student 13</v>
      </c>
      <c r="B14" s="62"/>
      <c r="C14" s="90" t="b">
        <f t="shared" si="0"/>
        <v>0</v>
      </c>
      <c r="D14" s="166" t="str">
        <f t="shared" si="1"/>
        <v/>
      </c>
    </row>
    <row r="15" spans="1:5" x14ac:dyDescent="0.25">
      <c r="A15" s="131" t="str">
        <f>'Front Page'!A15</f>
        <v>Student 14</v>
      </c>
      <c r="B15" s="60"/>
      <c r="C15" s="88" t="b">
        <f t="shared" si="0"/>
        <v>0</v>
      </c>
      <c r="D15" s="171" t="str">
        <f t="shared" si="1"/>
        <v/>
      </c>
    </row>
    <row r="16" spans="1:5" x14ac:dyDescent="0.25">
      <c r="A16" s="123" t="str">
        <f>'Front Page'!A16</f>
        <v>Student 15</v>
      </c>
      <c r="B16" s="62"/>
      <c r="C16" s="90" t="b">
        <f t="shared" si="0"/>
        <v>0</v>
      </c>
      <c r="D16" s="166" t="str">
        <f t="shared" si="1"/>
        <v/>
      </c>
    </row>
    <row r="17" spans="1:4" x14ac:dyDescent="0.25">
      <c r="A17" s="131" t="str">
        <f>'Front Page'!A17</f>
        <v>Student 16</v>
      </c>
      <c r="B17" s="60"/>
      <c r="C17" s="88" t="b">
        <f t="shared" si="0"/>
        <v>0</v>
      </c>
      <c r="D17" s="171" t="str">
        <f t="shared" si="1"/>
        <v/>
      </c>
    </row>
    <row r="18" spans="1:4" x14ac:dyDescent="0.25">
      <c r="A18" s="123" t="str">
        <f>'Front Page'!A18</f>
        <v>Student 17</v>
      </c>
      <c r="B18" s="62"/>
      <c r="C18" s="90" t="b">
        <f t="shared" si="0"/>
        <v>0</v>
      </c>
      <c r="D18" s="166" t="str">
        <f t="shared" si="1"/>
        <v/>
      </c>
    </row>
    <row r="19" spans="1:4" x14ac:dyDescent="0.25">
      <c r="A19" s="131" t="str">
        <f>'Front Page'!A19</f>
        <v>Student 18</v>
      </c>
      <c r="B19" s="60"/>
      <c r="C19" s="88" t="b">
        <f t="shared" si="0"/>
        <v>0</v>
      </c>
      <c r="D19" s="171" t="str">
        <f t="shared" si="1"/>
        <v/>
      </c>
    </row>
    <row r="20" spans="1:4" x14ac:dyDescent="0.25">
      <c r="A20" s="123" t="str">
        <f>'Front Page'!A20</f>
        <v>Student 19</v>
      </c>
      <c r="B20" s="62"/>
      <c r="C20" s="90" t="b">
        <f t="shared" si="0"/>
        <v>0</v>
      </c>
      <c r="D20" s="166" t="str">
        <f t="shared" si="1"/>
        <v/>
      </c>
    </row>
    <row r="21" spans="1:4" x14ac:dyDescent="0.25">
      <c r="A21" s="131" t="str">
        <f>'Front Page'!A21</f>
        <v>Student 20</v>
      </c>
      <c r="B21" s="60"/>
      <c r="C21" s="88" t="b">
        <f t="shared" si="0"/>
        <v>0</v>
      </c>
      <c r="D21" s="171" t="str">
        <f t="shared" si="1"/>
        <v/>
      </c>
    </row>
    <row r="22" spans="1:4" x14ac:dyDescent="0.25">
      <c r="A22" s="123" t="str">
        <f>'Front Page'!A22</f>
        <v>Student 21</v>
      </c>
      <c r="B22" s="62"/>
      <c r="C22" s="90" t="b">
        <f t="shared" si="0"/>
        <v>0</v>
      </c>
      <c r="D22" s="166" t="str">
        <f t="shared" si="1"/>
        <v/>
      </c>
    </row>
    <row r="23" spans="1:4" x14ac:dyDescent="0.25">
      <c r="A23" s="131" t="str">
        <f>'Front Page'!A23</f>
        <v>Student 22</v>
      </c>
      <c r="B23" s="60"/>
      <c r="C23" s="88" t="b">
        <f t="shared" si="0"/>
        <v>0</v>
      </c>
      <c r="D23" s="171" t="str">
        <f t="shared" si="1"/>
        <v/>
      </c>
    </row>
    <row r="24" spans="1:4" x14ac:dyDescent="0.25">
      <c r="A24" s="123" t="str">
        <f>'Front Page'!A24</f>
        <v>Student 23</v>
      </c>
      <c r="B24" s="62"/>
      <c r="C24" s="90" t="b">
        <f t="shared" si="0"/>
        <v>0</v>
      </c>
      <c r="D24" s="166" t="str">
        <f t="shared" si="1"/>
        <v/>
      </c>
    </row>
    <row r="25" spans="1:4" x14ac:dyDescent="0.25">
      <c r="A25" s="131" t="str">
        <f>'Front Page'!A25</f>
        <v>Student 24</v>
      </c>
      <c r="B25" s="60"/>
      <c r="C25" s="88" t="b">
        <f t="shared" si="0"/>
        <v>0</v>
      </c>
      <c r="D25" s="171" t="str">
        <f t="shared" si="1"/>
        <v/>
      </c>
    </row>
    <row r="26" spans="1:4" x14ac:dyDescent="0.25">
      <c r="A26" s="123" t="str">
        <f>'Front Page'!A26</f>
        <v>Student 25</v>
      </c>
      <c r="B26" s="62"/>
      <c r="C26" s="90" t="b">
        <f t="shared" si="0"/>
        <v>0</v>
      </c>
      <c r="D26" s="166" t="str">
        <f t="shared" si="1"/>
        <v/>
      </c>
    </row>
    <row r="27" spans="1:4" x14ac:dyDescent="0.25">
      <c r="A27" s="131" t="str">
        <f>'Front Page'!A27</f>
        <v>Student 26</v>
      </c>
      <c r="B27" s="60"/>
      <c r="C27" s="88" t="b">
        <f t="shared" si="0"/>
        <v>0</v>
      </c>
      <c r="D27" s="171" t="str">
        <f t="shared" si="1"/>
        <v/>
      </c>
    </row>
    <row r="28" spans="1:4" x14ac:dyDescent="0.25">
      <c r="A28" s="123" t="str">
        <f>'Front Page'!A28</f>
        <v>Student 27</v>
      </c>
      <c r="B28" s="62"/>
      <c r="C28" s="90" t="b">
        <f t="shared" si="0"/>
        <v>0</v>
      </c>
      <c r="D28" s="166" t="str">
        <f t="shared" si="1"/>
        <v/>
      </c>
    </row>
    <row r="29" spans="1:4" x14ac:dyDescent="0.25">
      <c r="A29" s="131" t="str">
        <f>'Front Page'!A29</f>
        <v>Student 28</v>
      </c>
      <c r="B29" s="60"/>
      <c r="C29" s="88" t="b">
        <f t="shared" si="0"/>
        <v>0</v>
      </c>
      <c r="D29" s="171" t="str">
        <f t="shared" si="1"/>
        <v/>
      </c>
    </row>
    <row r="30" spans="1:4" x14ac:dyDescent="0.25">
      <c r="A30" s="123" t="str">
        <f>'Front Page'!A30</f>
        <v>Student 29</v>
      </c>
      <c r="B30" s="62"/>
      <c r="C30" s="90" t="b">
        <f t="shared" si="0"/>
        <v>0</v>
      </c>
      <c r="D30" s="166" t="str">
        <f t="shared" si="1"/>
        <v/>
      </c>
    </row>
    <row r="31" spans="1:4" x14ac:dyDescent="0.25">
      <c r="A31" s="131" t="str">
        <f>'Front Page'!A31</f>
        <v>Student 30</v>
      </c>
      <c r="B31" s="60"/>
      <c r="C31" s="88" t="b">
        <f t="shared" si="0"/>
        <v>0</v>
      </c>
      <c r="D31" s="171" t="str">
        <f t="shared" si="1"/>
        <v/>
      </c>
    </row>
    <row r="32" spans="1:4" x14ac:dyDescent="0.25">
      <c r="A32" s="123" t="str">
        <f>'Front Page'!A32</f>
        <v>Student 31</v>
      </c>
      <c r="B32" s="62"/>
      <c r="C32" s="90" t="b">
        <f t="shared" si="0"/>
        <v>0</v>
      </c>
      <c r="D32" s="166" t="str">
        <f t="shared" si="1"/>
        <v/>
      </c>
    </row>
    <row r="33" spans="1:4" x14ac:dyDescent="0.25">
      <c r="A33" s="131" t="str">
        <f>'Front Page'!A33</f>
        <v>Student 32</v>
      </c>
      <c r="B33" s="60"/>
      <c r="C33" s="88" t="b">
        <f t="shared" si="0"/>
        <v>0</v>
      </c>
      <c r="D33" s="171" t="str">
        <f t="shared" si="1"/>
        <v/>
      </c>
    </row>
    <row r="34" spans="1:4" x14ac:dyDescent="0.25">
      <c r="A34" s="123" t="str">
        <f>'Front Page'!A34</f>
        <v>Student 33</v>
      </c>
      <c r="B34" s="62"/>
      <c r="C34" s="90" t="b">
        <f t="shared" si="0"/>
        <v>0</v>
      </c>
      <c r="D34" s="166" t="str">
        <f t="shared" si="1"/>
        <v/>
      </c>
    </row>
    <row r="35" spans="1:4" x14ac:dyDescent="0.25">
      <c r="A35" s="131" t="str">
        <f>'Front Page'!A35</f>
        <v>Student 34</v>
      </c>
      <c r="B35" s="60"/>
      <c r="C35" s="88" t="b">
        <f t="shared" si="0"/>
        <v>0</v>
      </c>
      <c r="D35" s="171" t="str">
        <f t="shared" si="1"/>
        <v/>
      </c>
    </row>
    <row r="36" spans="1:4" x14ac:dyDescent="0.25">
      <c r="A36" s="123" t="str">
        <f>'Front Page'!A36</f>
        <v>Student 35</v>
      </c>
      <c r="B36" s="62"/>
      <c r="C36" s="90" t="b">
        <f t="shared" si="0"/>
        <v>0</v>
      </c>
      <c r="D36" s="166" t="str">
        <f t="shared" si="1"/>
        <v/>
      </c>
    </row>
    <row r="37" spans="1:4" x14ac:dyDescent="0.25">
      <c r="A37" s="131" t="str">
        <f>'Front Page'!A37</f>
        <v>Student 36</v>
      </c>
      <c r="B37" s="60"/>
      <c r="C37" s="88" t="b">
        <f t="shared" si="0"/>
        <v>0</v>
      </c>
      <c r="D37" s="171" t="str">
        <f t="shared" si="1"/>
        <v/>
      </c>
    </row>
    <row r="38" spans="1:4" x14ac:dyDescent="0.25">
      <c r="A38" s="123" t="str">
        <f>'Front Page'!A38</f>
        <v>Student 37</v>
      </c>
      <c r="B38" s="62"/>
      <c r="C38" s="90" t="b">
        <f t="shared" si="0"/>
        <v>0</v>
      </c>
      <c r="D38" s="166" t="str">
        <f t="shared" si="1"/>
        <v/>
      </c>
    </row>
    <row r="39" spans="1:4" x14ac:dyDescent="0.25">
      <c r="A39" s="131" t="str">
        <f>'Front Page'!A39</f>
        <v>Student 38</v>
      </c>
      <c r="B39" s="60"/>
      <c r="C39" s="88" t="b">
        <f t="shared" si="0"/>
        <v>0</v>
      </c>
      <c r="D39" s="171" t="str">
        <f t="shared" si="1"/>
        <v/>
      </c>
    </row>
    <row r="40" spans="1:4" x14ac:dyDescent="0.25">
      <c r="A40" s="123" t="str">
        <f>'Front Page'!A40</f>
        <v>Student 39</v>
      </c>
      <c r="B40" s="62"/>
      <c r="C40" s="90" t="b">
        <f t="shared" si="0"/>
        <v>0</v>
      </c>
      <c r="D40" s="166" t="str">
        <f t="shared" si="1"/>
        <v/>
      </c>
    </row>
    <row r="41" spans="1:4" ht="16.5" thickBot="1" x14ac:dyDescent="0.3">
      <c r="A41" s="132" t="str">
        <f>'Front Page'!A41</f>
        <v>Student 40</v>
      </c>
      <c r="B41" s="64"/>
      <c r="C41" s="89" t="b">
        <f t="shared" si="0"/>
        <v>0</v>
      </c>
      <c r="D41" s="170" t="str">
        <f t="shared" si="1"/>
        <v/>
      </c>
    </row>
    <row r="42" spans="1:4" ht="16.5" thickTop="1" x14ac:dyDescent="0.25"/>
  </sheetData>
  <sheetProtection sheet="1" objects="1" scenarios="1"/>
  <dataValidations count="1">
    <dataValidation type="list" allowBlank="1" showInputMessage="1" showErrorMessage="1" sqref="B2:B41">
      <formula1>$E$2:$E$6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D2" sqref="D2"/>
    </sheetView>
  </sheetViews>
  <sheetFormatPr defaultRowHeight="15.75" x14ac:dyDescent="0.25"/>
  <cols>
    <col min="1" max="1" width="20.625" customWidth="1"/>
    <col min="2" max="2" width="31.25" bestFit="1" customWidth="1"/>
    <col min="3" max="3" width="9" hidden="1" customWidth="1"/>
    <col min="4" max="4" width="64.5" bestFit="1" customWidth="1"/>
    <col min="5" max="5" width="9" hidden="1" customWidth="1"/>
    <col min="6" max="6" width="78.625" bestFit="1" customWidth="1"/>
    <col min="7" max="7" width="9" hidden="1" customWidth="1"/>
    <col min="8" max="8" width="59.375" bestFit="1" customWidth="1"/>
    <col min="9" max="9" width="9" hidden="1" customWidth="1"/>
    <col min="11" max="11" width="31.25" hidden="1" customWidth="1"/>
    <col min="12" max="12" width="64.5" hidden="1" customWidth="1"/>
    <col min="13" max="13" width="78.625" hidden="1" customWidth="1"/>
    <col min="14" max="14" width="59.375" hidden="1" customWidth="1"/>
  </cols>
  <sheetData>
    <row r="1" spans="1:14" ht="32.1" customHeight="1" thickTop="1" thickBot="1" x14ac:dyDescent="0.3">
      <c r="A1" s="10">
        <v>9.1</v>
      </c>
      <c r="B1" s="11" t="s">
        <v>40</v>
      </c>
      <c r="C1" s="19"/>
      <c r="D1" s="11" t="s">
        <v>41</v>
      </c>
      <c r="E1" s="12"/>
      <c r="F1" s="11" t="s">
        <v>42</v>
      </c>
      <c r="G1" s="12"/>
      <c r="H1" s="11" t="s">
        <v>43</v>
      </c>
      <c r="I1" s="20"/>
      <c r="J1" s="13" t="s">
        <v>44</v>
      </c>
    </row>
    <row r="2" spans="1:14" ht="16.5" thickTop="1" x14ac:dyDescent="0.25">
      <c r="A2" s="26" t="str">
        <f>'Front Page'!A2:A41</f>
        <v>Student 1</v>
      </c>
      <c r="B2" s="58"/>
      <c r="C2" s="27" t="b">
        <f>IF(B2="5 - Can exceed 12 minutes",5,IF(B2="4 - Can perform for 12 minutes",4,IF(B2="3 - Can perform for 10 minutes",3,IF(B2="2 - Can perform for 8 minutes",2,IF(B2="1 - Can perform for 6 minutes or less",1)))))</f>
        <v>0</v>
      </c>
      <c r="D2" s="59"/>
      <c r="E2" s="27" t="b">
        <f>IF(D2="5 - Has completed and logged 100% of fitness appraisals on FitStats",5,IF(D2="4 - Has completed and logged 90% of fitness appraisals on FitStats",4,IF(D2="3 - Has completed and logged 80% of fitness appraisals on FitStats",3,IF(D2="2 - Has completed and logged 60% of fitness appraisals on FitStats",2,IF(D2="1 - Has completed and logged less than 40% of fitness appraisals on FitStats",1)))))</f>
        <v>0</v>
      </c>
      <c r="F2" s="59"/>
      <c r="G2" s="27" t="b">
        <f>IF(F2="5 - Revise and reevaluate your personal fitness plan for all four health-related components",5,IF(F2="4 - Evaluate personal fitness plan in all areas of health-related components",4,IF(F2="3 - Implement your personal fitness plan which includes at least 3 health-related components",3,IF(F2="2 - Create a personal fitness plan that includes at least 2 health-related components",2,IF(F2="1 - Has not created a personal fitness plan",1)))))</f>
        <v>0</v>
      </c>
      <c r="H2" s="59"/>
      <c r="I2" s="28" t="b">
        <f>IF(H2="5 - Reflect on and incorporate feedback to revise personal fitness plan",5,IF(H2="4 - Provide feedback to support others in their personal fitness plan",4,IF(H2="3 - Assess fitness plans of others",3,IF(H2="2 - Inconsistent feedback to others",2,IF(H2="1 - Provide no feedback to others",1)))))</f>
        <v>0</v>
      </c>
      <c r="J2" s="29" t="str">
        <f>IFERROR(AVERAGE(C2, E2, G2, I2), "")</f>
        <v/>
      </c>
      <c r="K2" s="14" t="s">
        <v>45</v>
      </c>
      <c r="L2" t="s">
        <v>46</v>
      </c>
      <c r="M2" t="s">
        <v>47</v>
      </c>
      <c r="N2" t="s">
        <v>48</v>
      </c>
    </row>
    <row r="3" spans="1:14" x14ac:dyDescent="0.25">
      <c r="A3" s="21" t="str">
        <f>'Front Page'!A3:A42</f>
        <v>Student 2</v>
      </c>
      <c r="B3" s="60"/>
      <c r="C3" s="16" t="b">
        <f t="shared" ref="C3:C41" si="0">IF(B3="5 - Can exceed 12 minutes",5,IF(B3="4 - Can perform for 12 minutes",4,IF(B3="3 - Can perform for 10 minutes",3,IF(B3="2 - Can perform for 8 minutes",2,IF(B3="1 - Can perform for 6 minutes or less",1)))))</f>
        <v>0</v>
      </c>
      <c r="D3" s="61"/>
      <c r="E3" s="16" t="b">
        <f t="shared" ref="E3:E41" si="1">IF(D3="5 - Has completed and logged 100% of fitness appraisals on FitStats",5,IF(D3="4 - Has completed and logged 90% of fitness appraisals on FitStats",4,IF(D3="3 - Has completed and logged 80% of fitness appraisals on FitStats",3,IF(D3="2 - Has completed and logged 60% of fitness appraisals on FitStats",2,IF(D3="1 - Has completed and logged less than 40% of fitness appraisals on FitStats",1)))))</f>
        <v>0</v>
      </c>
      <c r="F3" s="61"/>
      <c r="G3" s="16" t="b">
        <f t="shared" ref="G3:G41" si="2">IF(F3="5 - Revise and reevaluate your personal fitness plan for all four health-related components",5,IF(F3="4 - Evaluate personal fitness plan in all areas of health-related components",4,IF(F3="3 - Implement your personal fitness plan which includes at least 3 health-related components",3,IF(F3="2 - Create a personal fitness plan that includes at least 2 health-related components",2,IF(F3="1 - Has not created a personal fitness plan",1)))))</f>
        <v>0</v>
      </c>
      <c r="H3" s="61"/>
      <c r="I3" s="17" t="b">
        <f t="shared" ref="I3:I41" si="3">IF(H3="5 - Reflect on and incorporate feedback to revise personal fitness plan",5,IF(H3="4 - Provide feedback to support others in their personal fitness plan",4,IF(H3="3 - Assess fitness plans of others",3,IF(H3="2 - Inconsistent feedback to others",2,IF(H3="1 - Provide no feedback to others",1)))))</f>
        <v>0</v>
      </c>
      <c r="J3" s="18" t="str">
        <f t="shared" ref="J3:J42" si="4">IFERROR(AVERAGE(C3, E3, G3, I3), "")</f>
        <v/>
      </c>
      <c r="K3" s="14" t="s">
        <v>49</v>
      </c>
      <c r="L3" t="s">
        <v>50</v>
      </c>
      <c r="M3" t="s">
        <v>51</v>
      </c>
      <c r="N3" t="s">
        <v>52</v>
      </c>
    </row>
    <row r="4" spans="1:14" x14ac:dyDescent="0.25">
      <c r="A4" s="26" t="str">
        <f>'Front Page'!A4:A43</f>
        <v>Student 3</v>
      </c>
      <c r="B4" s="62"/>
      <c r="C4" s="30" t="b">
        <f t="shared" si="0"/>
        <v>0</v>
      </c>
      <c r="D4" s="63"/>
      <c r="E4" s="30" t="b">
        <f t="shared" si="1"/>
        <v>0</v>
      </c>
      <c r="F4" s="63"/>
      <c r="G4" s="30" t="b">
        <f t="shared" si="2"/>
        <v>0</v>
      </c>
      <c r="H4" s="63"/>
      <c r="I4" s="31" t="b">
        <f t="shared" si="3"/>
        <v>0</v>
      </c>
      <c r="J4" s="32" t="str">
        <f t="shared" si="4"/>
        <v/>
      </c>
      <c r="K4" s="14" t="s">
        <v>53</v>
      </c>
      <c r="L4" t="s">
        <v>54</v>
      </c>
      <c r="M4" t="s">
        <v>55</v>
      </c>
      <c r="N4" t="s">
        <v>56</v>
      </c>
    </row>
    <row r="5" spans="1:14" x14ac:dyDescent="0.25">
      <c r="A5" s="21" t="str">
        <f>'Front Page'!A5:A44</f>
        <v>Student 4</v>
      </c>
      <c r="B5" s="60"/>
      <c r="C5" s="16" t="b">
        <f t="shared" si="0"/>
        <v>0</v>
      </c>
      <c r="D5" s="61"/>
      <c r="E5" s="16" t="b">
        <f t="shared" si="1"/>
        <v>0</v>
      </c>
      <c r="F5" s="61"/>
      <c r="G5" s="16" t="b">
        <f t="shared" si="2"/>
        <v>0</v>
      </c>
      <c r="H5" s="61"/>
      <c r="I5" s="17" t="b">
        <f t="shared" si="3"/>
        <v>0</v>
      </c>
      <c r="J5" s="18" t="str">
        <f t="shared" si="4"/>
        <v/>
      </c>
      <c r="K5" s="14" t="s">
        <v>57</v>
      </c>
      <c r="L5" t="s">
        <v>58</v>
      </c>
      <c r="M5" t="s">
        <v>59</v>
      </c>
      <c r="N5" t="s">
        <v>60</v>
      </c>
    </row>
    <row r="6" spans="1:14" x14ac:dyDescent="0.25">
      <c r="A6" s="26" t="str">
        <f>'Front Page'!A6:A45</f>
        <v>Student 5</v>
      </c>
      <c r="B6" s="62"/>
      <c r="C6" s="30" t="b">
        <f t="shared" si="0"/>
        <v>0</v>
      </c>
      <c r="D6" s="63"/>
      <c r="E6" s="30" t="b">
        <f t="shared" si="1"/>
        <v>0</v>
      </c>
      <c r="F6" s="63"/>
      <c r="G6" s="30" t="b">
        <f t="shared" si="2"/>
        <v>0</v>
      </c>
      <c r="H6" s="63"/>
      <c r="I6" s="31" t="b">
        <f t="shared" si="3"/>
        <v>0</v>
      </c>
      <c r="J6" s="32" t="str">
        <f t="shared" si="4"/>
        <v/>
      </c>
      <c r="K6" s="14" t="s">
        <v>61</v>
      </c>
      <c r="L6" t="s">
        <v>62</v>
      </c>
      <c r="M6" t="s">
        <v>63</v>
      </c>
      <c r="N6" t="s">
        <v>64</v>
      </c>
    </row>
    <row r="7" spans="1:14" x14ac:dyDescent="0.25">
      <c r="A7" s="21" t="str">
        <f>'Front Page'!A7:A46</f>
        <v>Student 6</v>
      </c>
      <c r="B7" s="60"/>
      <c r="C7" s="16" t="b">
        <f t="shared" si="0"/>
        <v>0</v>
      </c>
      <c r="D7" s="61"/>
      <c r="E7" s="16" t="b">
        <f t="shared" si="1"/>
        <v>0</v>
      </c>
      <c r="F7" s="61"/>
      <c r="G7" s="16" t="b">
        <f t="shared" si="2"/>
        <v>0</v>
      </c>
      <c r="H7" s="61"/>
      <c r="I7" s="17" t="b">
        <f t="shared" si="3"/>
        <v>0</v>
      </c>
      <c r="J7" s="18" t="str">
        <f t="shared" si="4"/>
        <v/>
      </c>
    </row>
    <row r="8" spans="1:14" x14ac:dyDescent="0.25">
      <c r="A8" s="26" t="str">
        <f>'Front Page'!A8:A47</f>
        <v>Student 7</v>
      </c>
      <c r="B8" s="62"/>
      <c r="C8" s="30" t="b">
        <f t="shared" si="0"/>
        <v>0</v>
      </c>
      <c r="D8" s="63"/>
      <c r="E8" s="30" t="b">
        <f t="shared" si="1"/>
        <v>0</v>
      </c>
      <c r="F8" s="63"/>
      <c r="G8" s="30" t="b">
        <f t="shared" si="2"/>
        <v>0</v>
      </c>
      <c r="H8" s="63"/>
      <c r="I8" s="31" t="b">
        <f t="shared" si="3"/>
        <v>0</v>
      </c>
      <c r="J8" s="32" t="str">
        <f t="shared" si="4"/>
        <v/>
      </c>
    </row>
    <row r="9" spans="1:14" x14ac:dyDescent="0.25">
      <c r="A9" s="21" t="str">
        <f>'Front Page'!A9:A48</f>
        <v>Student 8</v>
      </c>
      <c r="B9" s="60"/>
      <c r="C9" s="16" t="b">
        <f t="shared" si="0"/>
        <v>0</v>
      </c>
      <c r="D9" s="61"/>
      <c r="E9" s="16" t="b">
        <f t="shared" si="1"/>
        <v>0</v>
      </c>
      <c r="F9" s="61"/>
      <c r="G9" s="16" t="b">
        <f t="shared" si="2"/>
        <v>0</v>
      </c>
      <c r="H9" s="61"/>
      <c r="I9" s="17" t="b">
        <f t="shared" si="3"/>
        <v>0</v>
      </c>
      <c r="J9" s="18" t="str">
        <f t="shared" si="4"/>
        <v/>
      </c>
    </row>
    <row r="10" spans="1:14" x14ac:dyDescent="0.25">
      <c r="A10" s="26" t="str">
        <f>'Front Page'!A10:A49</f>
        <v>Student 9</v>
      </c>
      <c r="B10" s="62"/>
      <c r="C10" s="30" t="b">
        <f t="shared" si="0"/>
        <v>0</v>
      </c>
      <c r="D10" s="63"/>
      <c r="E10" s="30" t="b">
        <f t="shared" si="1"/>
        <v>0</v>
      </c>
      <c r="F10" s="63"/>
      <c r="G10" s="30" t="b">
        <f t="shared" si="2"/>
        <v>0</v>
      </c>
      <c r="H10" s="63"/>
      <c r="I10" s="31" t="b">
        <f t="shared" si="3"/>
        <v>0</v>
      </c>
      <c r="J10" s="32" t="str">
        <f t="shared" si="4"/>
        <v/>
      </c>
    </row>
    <row r="11" spans="1:14" x14ac:dyDescent="0.25">
      <c r="A11" s="21" t="str">
        <f>'Front Page'!A11:A50</f>
        <v>Student 10</v>
      </c>
      <c r="B11" s="60"/>
      <c r="C11" s="16" t="b">
        <f t="shared" si="0"/>
        <v>0</v>
      </c>
      <c r="D11" s="61"/>
      <c r="E11" s="16" t="b">
        <f t="shared" si="1"/>
        <v>0</v>
      </c>
      <c r="F11" s="61"/>
      <c r="G11" s="16" t="b">
        <f t="shared" si="2"/>
        <v>0</v>
      </c>
      <c r="H11" s="61"/>
      <c r="I11" s="17" t="b">
        <f t="shared" si="3"/>
        <v>0</v>
      </c>
      <c r="J11" s="18" t="str">
        <f t="shared" si="4"/>
        <v/>
      </c>
    </row>
    <row r="12" spans="1:14" x14ac:dyDescent="0.25">
      <c r="A12" s="26" t="str">
        <f>'Front Page'!A12:A51</f>
        <v>Student 11</v>
      </c>
      <c r="B12" s="62"/>
      <c r="C12" s="30" t="b">
        <f t="shared" si="0"/>
        <v>0</v>
      </c>
      <c r="D12" s="63"/>
      <c r="E12" s="30" t="b">
        <f t="shared" si="1"/>
        <v>0</v>
      </c>
      <c r="F12" s="63"/>
      <c r="G12" s="30" t="b">
        <f t="shared" si="2"/>
        <v>0</v>
      </c>
      <c r="H12" s="63"/>
      <c r="I12" s="31" t="b">
        <f t="shared" si="3"/>
        <v>0</v>
      </c>
      <c r="J12" s="32" t="str">
        <f t="shared" si="4"/>
        <v/>
      </c>
    </row>
    <row r="13" spans="1:14" x14ac:dyDescent="0.25">
      <c r="A13" s="21" t="str">
        <f>'Front Page'!A13:A52</f>
        <v>Student 12</v>
      </c>
      <c r="B13" s="60"/>
      <c r="C13" s="16" t="b">
        <f t="shared" si="0"/>
        <v>0</v>
      </c>
      <c r="D13" s="61"/>
      <c r="E13" s="16" t="b">
        <f t="shared" si="1"/>
        <v>0</v>
      </c>
      <c r="F13" s="61"/>
      <c r="G13" s="16" t="b">
        <f t="shared" si="2"/>
        <v>0</v>
      </c>
      <c r="H13" s="61"/>
      <c r="I13" s="17" t="b">
        <f t="shared" si="3"/>
        <v>0</v>
      </c>
      <c r="J13" s="18" t="str">
        <f t="shared" si="4"/>
        <v/>
      </c>
    </row>
    <row r="14" spans="1:14" x14ac:dyDescent="0.25">
      <c r="A14" s="26" t="str">
        <f>'Front Page'!A14:A53</f>
        <v>Student 13</v>
      </c>
      <c r="B14" s="62"/>
      <c r="C14" s="30" t="b">
        <f t="shared" si="0"/>
        <v>0</v>
      </c>
      <c r="D14" s="63"/>
      <c r="E14" s="30" t="b">
        <f t="shared" si="1"/>
        <v>0</v>
      </c>
      <c r="F14" s="63"/>
      <c r="G14" s="30" t="b">
        <f t="shared" si="2"/>
        <v>0</v>
      </c>
      <c r="H14" s="63"/>
      <c r="I14" s="31" t="b">
        <f t="shared" si="3"/>
        <v>0</v>
      </c>
      <c r="J14" s="32" t="str">
        <f t="shared" si="4"/>
        <v/>
      </c>
    </row>
    <row r="15" spans="1:14" x14ac:dyDescent="0.25">
      <c r="A15" s="21" t="str">
        <f>'Front Page'!A15:A54</f>
        <v>Student 14</v>
      </c>
      <c r="B15" s="60"/>
      <c r="C15" s="16" t="b">
        <f t="shared" si="0"/>
        <v>0</v>
      </c>
      <c r="D15" s="61"/>
      <c r="E15" s="16" t="b">
        <f t="shared" si="1"/>
        <v>0</v>
      </c>
      <c r="F15" s="61"/>
      <c r="G15" s="16" t="b">
        <f t="shared" si="2"/>
        <v>0</v>
      </c>
      <c r="H15" s="61"/>
      <c r="I15" s="17" t="b">
        <f t="shared" si="3"/>
        <v>0</v>
      </c>
      <c r="J15" s="18" t="str">
        <f t="shared" si="4"/>
        <v/>
      </c>
    </row>
    <row r="16" spans="1:14" x14ac:dyDescent="0.25">
      <c r="A16" s="26" t="str">
        <f>'Front Page'!A16:A55</f>
        <v>Student 15</v>
      </c>
      <c r="B16" s="62"/>
      <c r="C16" s="30" t="b">
        <f t="shared" si="0"/>
        <v>0</v>
      </c>
      <c r="D16" s="63"/>
      <c r="E16" s="30" t="b">
        <f t="shared" si="1"/>
        <v>0</v>
      </c>
      <c r="F16" s="63"/>
      <c r="G16" s="30" t="b">
        <f t="shared" si="2"/>
        <v>0</v>
      </c>
      <c r="H16" s="63"/>
      <c r="I16" s="31" t="b">
        <f t="shared" si="3"/>
        <v>0</v>
      </c>
      <c r="J16" s="32" t="str">
        <f t="shared" si="4"/>
        <v/>
      </c>
    </row>
    <row r="17" spans="1:10" x14ac:dyDescent="0.25">
      <c r="A17" s="21" t="str">
        <f>'Front Page'!A17:A56</f>
        <v>Student 16</v>
      </c>
      <c r="B17" s="60"/>
      <c r="C17" s="16" t="b">
        <f t="shared" si="0"/>
        <v>0</v>
      </c>
      <c r="D17" s="61"/>
      <c r="E17" s="16" t="b">
        <f t="shared" si="1"/>
        <v>0</v>
      </c>
      <c r="F17" s="61"/>
      <c r="G17" s="16" t="b">
        <f t="shared" si="2"/>
        <v>0</v>
      </c>
      <c r="H17" s="61"/>
      <c r="I17" s="17" t="b">
        <f t="shared" si="3"/>
        <v>0</v>
      </c>
      <c r="J17" s="18" t="str">
        <f t="shared" si="4"/>
        <v/>
      </c>
    </row>
    <row r="18" spans="1:10" x14ac:dyDescent="0.25">
      <c r="A18" s="26" t="str">
        <f>'Front Page'!A18:A57</f>
        <v>Student 17</v>
      </c>
      <c r="B18" s="62"/>
      <c r="C18" s="30" t="b">
        <f t="shared" si="0"/>
        <v>0</v>
      </c>
      <c r="D18" s="63"/>
      <c r="E18" s="30" t="b">
        <f t="shared" si="1"/>
        <v>0</v>
      </c>
      <c r="F18" s="63"/>
      <c r="G18" s="30" t="b">
        <f t="shared" si="2"/>
        <v>0</v>
      </c>
      <c r="H18" s="63"/>
      <c r="I18" s="31" t="b">
        <f t="shared" si="3"/>
        <v>0</v>
      </c>
      <c r="J18" s="32" t="str">
        <f t="shared" si="4"/>
        <v/>
      </c>
    </row>
    <row r="19" spans="1:10" x14ac:dyDescent="0.25">
      <c r="A19" s="21" t="str">
        <f>'Front Page'!A19:A58</f>
        <v>Student 18</v>
      </c>
      <c r="B19" s="60"/>
      <c r="C19" s="16" t="b">
        <f t="shared" si="0"/>
        <v>0</v>
      </c>
      <c r="D19" s="61"/>
      <c r="E19" s="16" t="b">
        <f t="shared" si="1"/>
        <v>0</v>
      </c>
      <c r="F19" s="61"/>
      <c r="G19" s="16" t="b">
        <f t="shared" si="2"/>
        <v>0</v>
      </c>
      <c r="H19" s="61"/>
      <c r="I19" s="17" t="b">
        <f t="shared" si="3"/>
        <v>0</v>
      </c>
      <c r="J19" s="18" t="str">
        <f t="shared" si="4"/>
        <v/>
      </c>
    </row>
    <row r="20" spans="1:10" x14ac:dyDescent="0.25">
      <c r="A20" s="26" t="str">
        <f>'Front Page'!A20:A59</f>
        <v>Student 19</v>
      </c>
      <c r="B20" s="62"/>
      <c r="C20" s="30" t="b">
        <f t="shared" si="0"/>
        <v>0</v>
      </c>
      <c r="D20" s="63"/>
      <c r="E20" s="30" t="b">
        <f t="shared" si="1"/>
        <v>0</v>
      </c>
      <c r="F20" s="63"/>
      <c r="G20" s="30" t="b">
        <f t="shared" si="2"/>
        <v>0</v>
      </c>
      <c r="H20" s="63"/>
      <c r="I20" s="31" t="b">
        <f t="shared" si="3"/>
        <v>0</v>
      </c>
      <c r="J20" s="32" t="str">
        <f t="shared" si="4"/>
        <v/>
      </c>
    </row>
    <row r="21" spans="1:10" x14ac:dyDescent="0.25">
      <c r="A21" s="21" t="str">
        <f>'Front Page'!A21:A60</f>
        <v>Student 20</v>
      </c>
      <c r="B21" s="60"/>
      <c r="C21" s="16" t="b">
        <f t="shared" si="0"/>
        <v>0</v>
      </c>
      <c r="D21" s="61"/>
      <c r="E21" s="16" t="b">
        <f t="shared" si="1"/>
        <v>0</v>
      </c>
      <c r="F21" s="61"/>
      <c r="G21" s="16" t="b">
        <f t="shared" si="2"/>
        <v>0</v>
      </c>
      <c r="H21" s="61"/>
      <c r="I21" s="17" t="b">
        <f t="shared" si="3"/>
        <v>0</v>
      </c>
      <c r="J21" s="18" t="str">
        <f t="shared" si="4"/>
        <v/>
      </c>
    </row>
    <row r="22" spans="1:10" x14ac:dyDescent="0.25">
      <c r="A22" s="26" t="str">
        <f>'Front Page'!A22:A61</f>
        <v>Student 21</v>
      </c>
      <c r="B22" s="62"/>
      <c r="C22" s="30" t="b">
        <f t="shared" si="0"/>
        <v>0</v>
      </c>
      <c r="D22" s="63"/>
      <c r="E22" s="30" t="b">
        <f t="shared" si="1"/>
        <v>0</v>
      </c>
      <c r="F22" s="63"/>
      <c r="G22" s="30" t="b">
        <f t="shared" si="2"/>
        <v>0</v>
      </c>
      <c r="H22" s="63"/>
      <c r="I22" s="31" t="b">
        <f t="shared" si="3"/>
        <v>0</v>
      </c>
      <c r="J22" s="32" t="str">
        <f t="shared" si="4"/>
        <v/>
      </c>
    </row>
    <row r="23" spans="1:10" x14ac:dyDescent="0.25">
      <c r="A23" s="22" t="str">
        <f>'Front Page'!A23:A62</f>
        <v>Student 22</v>
      </c>
      <c r="B23" s="119"/>
      <c r="C23" s="23" t="b">
        <f t="shared" si="0"/>
        <v>0</v>
      </c>
      <c r="D23" s="113"/>
      <c r="E23" s="23" t="b">
        <f t="shared" si="1"/>
        <v>0</v>
      </c>
      <c r="F23" s="113"/>
      <c r="G23" s="23" t="b">
        <f t="shared" si="2"/>
        <v>0</v>
      </c>
      <c r="H23" s="113"/>
      <c r="I23" s="24" t="b">
        <f t="shared" si="3"/>
        <v>0</v>
      </c>
      <c r="J23" s="25" t="str">
        <f t="shared" si="4"/>
        <v/>
      </c>
    </row>
    <row r="24" spans="1:10" x14ac:dyDescent="0.25">
      <c r="A24" s="26" t="str">
        <f>'Front Page'!A24:A63</f>
        <v>Student 23</v>
      </c>
      <c r="B24" s="62"/>
      <c r="C24" s="30" t="b">
        <f t="shared" si="0"/>
        <v>0</v>
      </c>
      <c r="D24" s="63"/>
      <c r="E24" s="30" t="b">
        <f t="shared" si="1"/>
        <v>0</v>
      </c>
      <c r="F24" s="63"/>
      <c r="G24" s="30" t="b">
        <f t="shared" si="2"/>
        <v>0</v>
      </c>
      <c r="H24" s="63"/>
      <c r="I24" s="31" t="b">
        <f t="shared" si="3"/>
        <v>0</v>
      </c>
      <c r="J24" s="32" t="str">
        <f t="shared" si="4"/>
        <v/>
      </c>
    </row>
    <row r="25" spans="1:10" x14ac:dyDescent="0.25">
      <c r="A25" s="22" t="str">
        <f>'Front Page'!A25:A64</f>
        <v>Student 24</v>
      </c>
      <c r="B25" s="119"/>
      <c r="C25" s="23" t="b">
        <f t="shared" si="0"/>
        <v>0</v>
      </c>
      <c r="D25" s="113"/>
      <c r="E25" s="23" t="b">
        <f t="shared" si="1"/>
        <v>0</v>
      </c>
      <c r="F25" s="113"/>
      <c r="G25" s="23" t="b">
        <f t="shared" si="2"/>
        <v>0</v>
      </c>
      <c r="H25" s="113"/>
      <c r="I25" s="24" t="b">
        <f t="shared" si="3"/>
        <v>0</v>
      </c>
      <c r="J25" s="25" t="str">
        <f t="shared" si="4"/>
        <v/>
      </c>
    </row>
    <row r="26" spans="1:10" x14ac:dyDescent="0.25">
      <c r="A26" s="26" t="str">
        <f>'Front Page'!A26:A65</f>
        <v>Student 25</v>
      </c>
      <c r="B26" s="62"/>
      <c r="C26" s="30" t="b">
        <f t="shared" si="0"/>
        <v>0</v>
      </c>
      <c r="D26" s="63"/>
      <c r="E26" s="30" t="b">
        <f t="shared" si="1"/>
        <v>0</v>
      </c>
      <c r="F26" s="63"/>
      <c r="G26" s="30" t="b">
        <f t="shared" si="2"/>
        <v>0</v>
      </c>
      <c r="H26" s="63"/>
      <c r="I26" s="31" t="b">
        <f t="shared" si="3"/>
        <v>0</v>
      </c>
      <c r="J26" s="32" t="str">
        <f t="shared" si="4"/>
        <v/>
      </c>
    </row>
    <row r="27" spans="1:10" x14ac:dyDescent="0.25">
      <c r="A27" s="22" t="str">
        <f>'Front Page'!A27:A66</f>
        <v>Student 26</v>
      </c>
      <c r="B27" s="119"/>
      <c r="C27" s="23" t="b">
        <f t="shared" si="0"/>
        <v>0</v>
      </c>
      <c r="D27" s="113"/>
      <c r="E27" s="23" t="b">
        <f t="shared" si="1"/>
        <v>0</v>
      </c>
      <c r="F27" s="113"/>
      <c r="G27" s="23" t="b">
        <f t="shared" si="2"/>
        <v>0</v>
      </c>
      <c r="H27" s="113"/>
      <c r="I27" s="24" t="b">
        <f t="shared" si="3"/>
        <v>0</v>
      </c>
      <c r="J27" s="25" t="str">
        <f t="shared" si="4"/>
        <v/>
      </c>
    </row>
    <row r="28" spans="1:10" x14ac:dyDescent="0.25">
      <c r="A28" s="26" t="str">
        <f>'Front Page'!A28:A67</f>
        <v>Student 27</v>
      </c>
      <c r="B28" s="62"/>
      <c r="C28" s="30" t="b">
        <f t="shared" si="0"/>
        <v>0</v>
      </c>
      <c r="D28" s="63"/>
      <c r="E28" s="30" t="b">
        <f t="shared" si="1"/>
        <v>0</v>
      </c>
      <c r="F28" s="63"/>
      <c r="G28" s="30" t="b">
        <f t="shared" si="2"/>
        <v>0</v>
      </c>
      <c r="H28" s="63"/>
      <c r="I28" s="31" t="b">
        <f t="shared" si="3"/>
        <v>0</v>
      </c>
      <c r="J28" s="32" t="str">
        <f t="shared" si="4"/>
        <v/>
      </c>
    </row>
    <row r="29" spans="1:10" x14ac:dyDescent="0.25">
      <c r="A29" s="22" t="str">
        <f>'Front Page'!A29:A68</f>
        <v>Student 28</v>
      </c>
      <c r="B29" s="119"/>
      <c r="C29" s="23" t="b">
        <f t="shared" si="0"/>
        <v>0</v>
      </c>
      <c r="D29" s="113"/>
      <c r="E29" s="23" t="b">
        <f t="shared" si="1"/>
        <v>0</v>
      </c>
      <c r="F29" s="113"/>
      <c r="G29" s="23" t="b">
        <f t="shared" si="2"/>
        <v>0</v>
      </c>
      <c r="H29" s="113"/>
      <c r="I29" s="24" t="b">
        <f t="shared" si="3"/>
        <v>0</v>
      </c>
      <c r="J29" s="25" t="str">
        <f t="shared" si="4"/>
        <v/>
      </c>
    </row>
    <row r="30" spans="1:10" x14ac:dyDescent="0.25">
      <c r="A30" s="26" t="str">
        <f>'Front Page'!A30:A69</f>
        <v>Student 29</v>
      </c>
      <c r="B30" s="62"/>
      <c r="C30" s="30" t="b">
        <f t="shared" si="0"/>
        <v>0</v>
      </c>
      <c r="D30" s="63"/>
      <c r="E30" s="30" t="b">
        <f t="shared" si="1"/>
        <v>0</v>
      </c>
      <c r="F30" s="63"/>
      <c r="G30" s="30" t="b">
        <f t="shared" si="2"/>
        <v>0</v>
      </c>
      <c r="H30" s="63"/>
      <c r="I30" s="31" t="b">
        <f t="shared" si="3"/>
        <v>0</v>
      </c>
      <c r="J30" s="32" t="str">
        <f t="shared" si="4"/>
        <v/>
      </c>
    </row>
    <row r="31" spans="1:10" x14ac:dyDescent="0.25">
      <c r="A31" s="22" t="str">
        <f>'Front Page'!A31:A70</f>
        <v>Student 30</v>
      </c>
      <c r="B31" s="119"/>
      <c r="C31" s="23" t="b">
        <f t="shared" si="0"/>
        <v>0</v>
      </c>
      <c r="D31" s="113"/>
      <c r="E31" s="23" t="b">
        <f t="shared" si="1"/>
        <v>0</v>
      </c>
      <c r="F31" s="113"/>
      <c r="G31" s="23" t="b">
        <f t="shared" si="2"/>
        <v>0</v>
      </c>
      <c r="H31" s="113"/>
      <c r="I31" s="24" t="b">
        <f t="shared" si="3"/>
        <v>0</v>
      </c>
      <c r="J31" s="25" t="str">
        <f t="shared" si="4"/>
        <v/>
      </c>
    </row>
    <row r="32" spans="1:10" x14ac:dyDescent="0.25">
      <c r="A32" s="26" t="str">
        <f>'Front Page'!A32:A71</f>
        <v>Student 31</v>
      </c>
      <c r="B32" s="62"/>
      <c r="C32" s="30" t="b">
        <f t="shared" si="0"/>
        <v>0</v>
      </c>
      <c r="D32" s="63"/>
      <c r="E32" s="30" t="b">
        <f t="shared" si="1"/>
        <v>0</v>
      </c>
      <c r="F32" s="63"/>
      <c r="G32" s="30" t="b">
        <f t="shared" si="2"/>
        <v>0</v>
      </c>
      <c r="H32" s="63"/>
      <c r="I32" s="31" t="b">
        <f t="shared" si="3"/>
        <v>0</v>
      </c>
      <c r="J32" s="32" t="str">
        <f t="shared" si="4"/>
        <v/>
      </c>
    </row>
    <row r="33" spans="1:10" x14ac:dyDescent="0.25">
      <c r="A33" s="22" t="str">
        <f>'Front Page'!A33:A72</f>
        <v>Student 32</v>
      </c>
      <c r="B33" s="119"/>
      <c r="C33" s="23" t="b">
        <f t="shared" si="0"/>
        <v>0</v>
      </c>
      <c r="D33" s="113"/>
      <c r="E33" s="23" t="b">
        <f t="shared" si="1"/>
        <v>0</v>
      </c>
      <c r="F33" s="113"/>
      <c r="G33" s="23" t="b">
        <f t="shared" si="2"/>
        <v>0</v>
      </c>
      <c r="H33" s="113"/>
      <c r="I33" s="24" t="b">
        <f t="shared" si="3"/>
        <v>0</v>
      </c>
      <c r="J33" s="25" t="str">
        <f t="shared" si="4"/>
        <v/>
      </c>
    </row>
    <row r="34" spans="1:10" x14ac:dyDescent="0.25">
      <c r="A34" s="26" t="str">
        <f>'Front Page'!A34:A73</f>
        <v>Student 33</v>
      </c>
      <c r="B34" s="62"/>
      <c r="C34" s="30" t="b">
        <f t="shared" si="0"/>
        <v>0</v>
      </c>
      <c r="D34" s="63"/>
      <c r="E34" s="30" t="b">
        <f t="shared" si="1"/>
        <v>0</v>
      </c>
      <c r="F34" s="63"/>
      <c r="G34" s="30" t="b">
        <f t="shared" si="2"/>
        <v>0</v>
      </c>
      <c r="H34" s="63"/>
      <c r="I34" s="31" t="b">
        <f t="shared" si="3"/>
        <v>0</v>
      </c>
      <c r="J34" s="32" t="str">
        <f t="shared" si="4"/>
        <v/>
      </c>
    </row>
    <row r="35" spans="1:10" x14ac:dyDescent="0.25">
      <c r="A35" s="22" t="str">
        <f>'Front Page'!A35:A74</f>
        <v>Student 34</v>
      </c>
      <c r="B35" s="119"/>
      <c r="C35" s="23" t="b">
        <f t="shared" si="0"/>
        <v>0</v>
      </c>
      <c r="D35" s="113"/>
      <c r="E35" s="23" t="b">
        <f t="shared" si="1"/>
        <v>0</v>
      </c>
      <c r="F35" s="113"/>
      <c r="G35" s="23" t="b">
        <f t="shared" si="2"/>
        <v>0</v>
      </c>
      <c r="H35" s="113"/>
      <c r="I35" s="24" t="b">
        <f t="shared" si="3"/>
        <v>0</v>
      </c>
      <c r="J35" s="25" t="str">
        <f t="shared" si="4"/>
        <v/>
      </c>
    </row>
    <row r="36" spans="1:10" x14ac:dyDescent="0.25">
      <c r="A36" s="26" t="str">
        <f>'Front Page'!A36:A75</f>
        <v>Student 35</v>
      </c>
      <c r="B36" s="62"/>
      <c r="C36" s="30" t="b">
        <f t="shared" si="0"/>
        <v>0</v>
      </c>
      <c r="D36" s="63"/>
      <c r="E36" s="30" t="b">
        <f t="shared" si="1"/>
        <v>0</v>
      </c>
      <c r="F36" s="63"/>
      <c r="G36" s="30" t="b">
        <f t="shared" si="2"/>
        <v>0</v>
      </c>
      <c r="H36" s="63"/>
      <c r="I36" s="31" t="b">
        <f t="shared" si="3"/>
        <v>0</v>
      </c>
      <c r="J36" s="32" t="str">
        <f t="shared" si="4"/>
        <v/>
      </c>
    </row>
    <row r="37" spans="1:10" x14ac:dyDescent="0.25">
      <c r="A37" s="22" t="str">
        <f>'Front Page'!A37:A76</f>
        <v>Student 36</v>
      </c>
      <c r="B37" s="119"/>
      <c r="C37" s="23" t="b">
        <f t="shared" si="0"/>
        <v>0</v>
      </c>
      <c r="D37" s="113"/>
      <c r="E37" s="23" t="b">
        <f t="shared" si="1"/>
        <v>0</v>
      </c>
      <c r="F37" s="113"/>
      <c r="G37" s="23" t="b">
        <f t="shared" si="2"/>
        <v>0</v>
      </c>
      <c r="H37" s="113"/>
      <c r="I37" s="24" t="b">
        <f t="shared" si="3"/>
        <v>0</v>
      </c>
      <c r="J37" s="25" t="str">
        <f t="shared" si="4"/>
        <v/>
      </c>
    </row>
    <row r="38" spans="1:10" x14ac:dyDescent="0.25">
      <c r="A38" s="26" t="str">
        <f>'Front Page'!A38:A77</f>
        <v>Student 37</v>
      </c>
      <c r="B38" s="62"/>
      <c r="C38" s="30" t="b">
        <f t="shared" si="0"/>
        <v>0</v>
      </c>
      <c r="D38" s="63"/>
      <c r="E38" s="30" t="b">
        <f t="shared" si="1"/>
        <v>0</v>
      </c>
      <c r="F38" s="63"/>
      <c r="G38" s="30" t="b">
        <f t="shared" si="2"/>
        <v>0</v>
      </c>
      <c r="H38" s="63"/>
      <c r="I38" s="31" t="b">
        <f t="shared" si="3"/>
        <v>0</v>
      </c>
      <c r="J38" s="32" t="str">
        <f t="shared" si="4"/>
        <v/>
      </c>
    </row>
    <row r="39" spans="1:10" x14ac:dyDescent="0.25">
      <c r="A39" s="22" t="str">
        <f>'Front Page'!A39:A78</f>
        <v>Student 38</v>
      </c>
      <c r="B39" s="119"/>
      <c r="C39" s="23" t="b">
        <f t="shared" si="0"/>
        <v>0</v>
      </c>
      <c r="D39" s="113"/>
      <c r="E39" s="23" t="b">
        <f t="shared" si="1"/>
        <v>0</v>
      </c>
      <c r="F39" s="113"/>
      <c r="G39" s="23" t="b">
        <f t="shared" si="2"/>
        <v>0</v>
      </c>
      <c r="H39" s="113"/>
      <c r="I39" s="24" t="b">
        <f t="shared" si="3"/>
        <v>0</v>
      </c>
      <c r="J39" s="25" t="str">
        <f t="shared" si="4"/>
        <v/>
      </c>
    </row>
    <row r="40" spans="1:10" x14ac:dyDescent="0.25">
      <c r="A40" s="26" t="str">
        <f>'Front Page'!A40:A79</f>
        <v>Student 39</v>
      </c>
      <c r="B40" s="62"/>
      <c r="C40" s="30" t="b">
        <f t="shared" si="0"/>
        <v>0</v>
      </c>
      <c r="D40" s="63"/>
      <c r="E40" s="30" t="b">
        <f t="shared" si="1"/>
        <v>0</v>
      </c>
      <c r="F40" s="63"/>
      <c r="G40" s="30" t="b">
        <f t="shared" si="2"/>
        <v>0</v>
      </c>
      <c r="H40" s="63"/>
      <c r="I40" s="31" t="b">
        <f t="shared" si="3"/>
        <v>0</v>
      </c>
      <c r="J40" s="32" t="str">
        <f t="shared" si="4"/>
        <v/>
      </c>
    </row>
    <row r="41" spans="1:10" ht="16.5" thickBot="1" x14ac:dyDescent="0.3">
      <c r="A41" s="33" t="str">
        <f>'Front Page'!A41:A80</f>
        <v>Student 40</v>
      </c>
      <c r="B41" s="120"/>
      <c r="C41" s="34" t="b">
        <f t="shared" si="0"/>
        <v>0</v>
      </c>
      <c r="D41" s="114"/>
      <c r="E41" s="34" t="b">
        <f t="shared" si="1"/>
        <v>0</v>
      </c>
      <c r="F41" s="114"/>
      <c r="G41" s="34" t="b">
        <f t="shared" si="2"/>
        <v>0</v>
      </c>
      <c r="H41" s="114"/>
      <c r="I41" s="35" t="b">
        <f t="shared" si="3"/>
        <v>0</v>
      </c>
      <c r="J41" s="36" t="str">
        <f t="shared" si="4"/>
        <v/>
      </c>
    </row>
    <row r="42" spans="1:10" ht="16.5" thickTop="1" x14ac:dyDescent="0.25">
      <c r="J42" s="15" t="str">
        <f t="shared" si="4"/>
        <v/>
      </c>
    </row>
  </sheetData>
  <sheetProtection sheet="1" objects="1" scenarios="1"/>
  <dataValidations count="4">
    <dataValidation type="list" allowBlank="1" showInputMessage="1" showErrorMessage="1" sqref="B2:B41">
      <formula1>$K$2:$K$6</formula1>
    </dataValidation>
    <dataValidation type="list" allowBlank="1" showInputMessage="1" showErrorMessage="1" sqref="D2:D41">
      <formula1>$L$2:$L$6</formula1>
    </dataValidation>
    <dataValidation type="list" allowBlank="1" showInputMessage="1" showErrorMessage="1" sqref="F2:F41">
      <formula1>$M$2:$M$6</formula1>
    </dataValidation>
    <dataValidation type="list" allowBlank="1" showInputMessage="1" showErrorMessage="1" sqref="H2:H41">
      <formula1>$N$2:$N$6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6" sqref="B26"/>
    </sheetView>
  </sheetViews>
  <sheetFormatPr defaultRowHeight="15.75" x14ac:dyDescent="0.25"/>
  <cols>
    <col min="1" max="1" width="20.625" style="44" customWidth="1"/>
    <col min="2" max="2" width="79.125" style="38" bestFit="1" customWidth="1"/>
    <col min="3" max="3" width="9" style="44" hidden="1" customWidth="1"/>
    <col min="4" max="4" width="9" style="44"/>
    <col min="5" max="5" width="79.125" style="38" hidden="1" customWidth="1"/>
    <col min="6" max="16384" width="9" style="38"/>
  </cols>
  <sheetData>
    <row r="1" spans="1:5" ht="32.1" customHeight="1" thickTop="1" thickBot="1" x14ac:dyDescent="0.3">
      <c r="A1" s="10">
        <v>9.1999999999999993</v>
      </c>
      <c r="B1" s="37" t="s">
        <v>65</v>
      </c>
      <c r="C1" s="45"/>
      <c r="D1" s="13" t="s">
        <v>44</v>
      </c>
    </row>
    <row r="2" spans="1:5" ht="16.5" thickTop="1" x14ac:dyDescent="0.25">
      <c r="A2" s="50" t="str">
        <f>'Front Page'!A2</f>
        <v>Student 1</v>
      </c>
      <c r="B2" s="51"/>
      <c r="C2" s="52" t="b">
        <f>IF(B2="5 - Analyze and compare the influences of mass media on body image",5,IF(B2="4 - Apply the importance of the benefits of managing body and weight composition",4,IF(B2="3 - Understand the attraction of commercially promoted means of weight loss",3,IF(B2="2 - Understand that there are safe/unsafe ways to manage body composition",2,IF(B2="1 - Does not understand what body composition is and the importance of safely maintaining it",1)))))</f>
        <v>0</v>
      </c>
      <c r="D2" s="53" t="str">
        <f>IFERROR(AVERAGE(C2), "")</f>
        <v/>
      </c>
      <c r="E2" s="38" t="s">
        <v>66</v>
      </c>
    </row>
    <row r="3" spans="1:5" x14ac:dyDescent="0.25">
      <c r="A3" s="42" t="str">
        <f>'Front Page'!A3</f>
        <v>Student 2</v>
      </c>
      <c r="B3" s="39"/>
      <c r="C3" s="46" t="b">
        <f t="shared" ref="C3:C41" si="0">IF(B3="5 - Analyze and compare the influences of mass media on body image",5,IF(B3="4 - Apply the importance of the benefits of managing body and weight composition",4,IF(B3="3 - Understand the attraction of commercially promoted means of weight loss",3,IF(B3="2 - Understand that there are safe/unsafe ways to manage body composition",2,IF(B3="1 - Does not understand what body composition is and the importance of safely maintaining it",1)))))</f>
        <v>0</v>
      </c>
      <c r="D3" s="47" t="str">
        <f t="shared" ref="D3:D41" si="1">IFERROR(AVERAGE(C3), "")</f>
        <v/>
      </c>
      <c r="E3" s="38" t="s">
        <v>67</v>
      </c>
    </row>
    <row r="4" spans="1:5" x14ac:dyDescent="0.25">
      <c r="A4" s="54" t="str">
        <f>'Front Page'!A4</f>
        <v>Student 3</v>
      </c>
      <c r="B4" s="51"/>
      <c r="C4" s="52" t="b">
        <f t="shared" si="0"/>
        <v>0</v>
      </c>
      <c r="D4" s="53" t="str">
        <f t="shared" si="1"/>
        <v/>
      </c>
      <c r="E4" s="38" t="s">
        <v>68</v>
      </c>
    </row>
    <row r="5" spans="1:5" x14ac:dyDescent="0.25">
      <c r="A5" s="42" t="str">
        <f>'Front Page'!A5</f>
        <v>Student 4</v>
      </c>
      <c r="B5" s="39"/>
      <c r="C5" s="46" t="b">
        <f t="shared" si="0"/>
        <v>0</v>
      </c>
      <c r="D5" s="47" t="str">
        <f t="shared" si="1"/>
        <v/>
      </c>
      <c r="E5" s="40" t="s">
        <v>69</v>
      </c>
    </row>
    <row r="6" spans="1:5" x14ac:dyDescent="0.25">
      <c r="A6" s="54" t="str">
        <f>'Front Page'!A6</f>
        <v>Student 5</v>
      </c>
      <c r="B6" s="51"/>
      <c r="C6" s="52" t="b">
        <f t="shared" si="0"/>
        <v>0</v>
      </c>
      <c r="D6" s="53" t="str">
        <f t="shared" si="1"/>
        <v/>
      </c>
      <c r="E6" s="40" t="s">
        <v>70</v>
      </c>
    </row>
    <row r="7" spans="1:5" x14ac:dyDescent="0.25">
      <c r="A7" s="42" t="str">
        <f>'Front Page'!A7</f>
        <v>Student 6</v>
      </c>
      <c r="B7" s="39"/>
      <c r="C7" s="46" t="b">
        <f t="shared" si="0"/>
        <v>0</v>
      </c>
      <c r="D7" s="47" t="str">
        <f t="shared" si="1"/>
        <v/>
      </c>
    </row>
    <row r="8" spans="1:5" x14ac:dyDescent="0.25">
      <c r="A8" s="54" t="str">
        <f>'Front Page'!A8</f>
        <v>Student 7</v>
      </c>
      <c r="B8" s="51"/>
      <c r="C8" s="52" t="b">
        <f t="shared" si="0"/>
        <v>0</v>
      </c>
      <c r="D8" s="53" t="str">
        <f t="shared" si="1"/>
        <v/>
      </c>
    </row>
    <row r="9" spans="1:5" x14ac:dyDescent="0.25">
      <c r="A9" s="42" t="str">
        <f>'Front Page'!A9</f>
        <v>Student 8</v>
      </c>
      <c r="B9" s="39"/>
      <c r="C9" s="46" t="b">
        <f t="shared" si="0"/>
        <v>0</v>
      </c>
      <c r="D9" s="47" t="str">
        <f t="shared" si="1"/>
        <v/>
      </c>
    </row>
    <row r="10" spans="1:5" x14ac:dyDescent="0.25">
      <c r="A10" s="54" t="str">
        <f>'Front Page'!A10</f>
        <v>Student 9</v>
      </c>
      <c r="B10" s="51"/>
      <c r="C10" s="52" t="b">
        <f t="shared" si="0"/>
        <v>0</v>
      </c>
      <c r="D10" s="53" t="str">
        <f t="shared" si="1"/>
        <v/>
      </c>
    </row>
    <row r="11" spans="1:5" x14ac:dyDescent="0.25">
      <c r="A11" s="42" t="str">
        <f>'Front Page'!A11</f>
        <v>Student 10</v>
      </c>
      <c r="B11" s="39"/>
      <c r="C11" s="46" t="b">
        <f t="shared" si="0"/>
        <v>0</v>
      </c>
      <c r="D11" s="47" t="str">
        <f t="shared" si="1"/>
        <v/>
      </c>
    </row>
    <row r="12" spans="1:5" x14ac:dyDescent="0.25">
      <c r="A12" s="54" t="str">
        <f>'Front Page'!A12</f>
        <v>Student 11</v>
      </c>
      <c r="B12" s="51"/>
      <c r="C12" s="52" t="b">
        <f t="shared" si="0"/>
        <v>0</v>
      </c>
      <c r="D12" s="53" t="str">
        <f t="shared" si="1"/>
        <v/>
      </c>
    </row>
    <row r="13" spans="1:5" x14ac:dyDescent="0.25">
      <c r="A13" s="42" t="str">
        <f>'Front Page'!A13</f>
        <v>Student 12</v>
      </c>
      <c r="B13" s="39"/>
      <c r="C13" s="46" t="b">
        <f t="shared" si="0"/>
        <v>0</v>
      </c>
      <c r="D13" s="47" t="str">
        <f t="shared" si="1"/>
        <v/>
      </c>
    </row>
    <row r="14" spans="1:5" x14ac:dyDescent="0.25">
      <c r="A14" s="54" t="str">
        <f>'Front Page'!A14</f>
        <v>Student 13</v>
      </c>
      <c r="B14" s="51"/>
      <c r="C14" s="52" t="b">
        <f t="shared" si="0"/>
        <v>0</v>
      </c>
      <c r="D14" s="53" t="str">
        <f t="shared" si="1"/>
        <v/>
      </c>
    </row>
    <row r="15" spans="1:5" x14ac:dyDescent="0.25">
      <c r="A15" s="42" t="str">
        <f>'Front Page'!A15</f>
        <v>Student 14</v>
      </c>
      <c r="B15" s="39"/>
      <c r="C15" s="46" t="b">
        <f t="shared" si="0"/>
        <v>0</v>
      </c>
      <c r="D15" s="47" t="str">
        <f t="shared" si="1"/>
        <v/>
      </c>
    </row>
    <row r="16" spans="1:5" x14ac:dyDescent="0.25">
      <c r="A16" s="54" t="str">
        <f>'Front Page'!A16</f>
        <v>Student 15</v>
      </c>
      <c r="B16" s="51"/>
      <c r="C16" s="52" t="b">
        <f t="shared" si="0"/>
        <v>0</v>
      </c>
      <c r="D16" s="53" t="str">
        <f t="shared" si="1"/>
        <v/>
      </c>
    </row>
    <row r="17" spans="1:4" x14ac:dyDescent="0.25">
      <c r="A17" s="42" t="str">
        <f>'Front Page'!A17</f>
        <v>Student 16</v>
      </c>
      <c r="B17" s="39"/>
      <c r="C17" s="46" t="b">
        <f t="shared" si="0"/>
        <v>0</v>
      </c>
      <c r="D17" s="47" t="str">
        <f t="shared" si="1"/>
        <v/>
      </c>
    </row>
    <row r="18" spans="1:4" x14ac:dyDescent="0.25">
      <c r="A18" s="54" t="str">
        <f>'Front Page'!A18</f>
        <v>Student 17</v>
      </c>
      <c r="B18" s="51"/>
      <c r="C18" s="52" t="b">
        <f t="shared" si="0"/>
        <v>0</v>
      </c>
      <c r="D18" s="53" t="str">
        <f t="shared" si="1"/>
        <v/>
      </c>
    </row>
    <row r="19" spans="1:4" x14ac:dyDescent="0.25">
      <c r="A19" s="42" t="str">
        <f>'Front Page'!A19</f>
        <v>Student 18</v>
      </c>
      <c r="B19" s="39"/>
      <c r="C19" s="46" t="b">
        <f t="shared" si="0"/>
        <v>0</v>
      </c>
      <c r="D19" s="47" t="str">
        <f t="shared" si="1"/>
        <v/>
      </c>
    </row>
    <row r="20" spans="1:4" x14ac:dyDescent="0.25">
      <c r="A20" s="54" t="str">
        <f>'Front Page'!A20</f>
        <v>Student 19</v>
      </c>
      <c r="B20" s="51"/>
      <c r="C20" s="52" t="b">
        <f t="shared" si="0"/>
        <v>0</v>
      </c>
      <c r="D20" s="53" t="str">
        <f t="shared" si="1"/>
        <v/>
      </c>
    </row>
    <row r="21" spans="1:4" x14ac:dyDescent="0.25">
      <c r="A21" s="42" t="str">
        <f>'Front Page'!A21</f>
        <v>Student 20</v>
      </c>
      <c r="B21" s="39"/>
      <c r="C21" s="46" t="b">
        <f t="shared" si="0"/>
        <v>0</v>
      </c>
      <c r="D21" s="47" t="str">
        <f t="shared" si="1"/>
        <v/>
      </c>
    </row>
    <row r="22" spans="1:4" x14ac:dyDescent="0.25">
      <c r="A22" s="54" t="str">
        <f>'Front Page'!A22</f>
        <v>Student 21</v>
      </c>
      <c r="B22" s="51"/>
      <c r="C22" s="52" t="b">
        <f t="shared" si="0"/>
        <v>0</v>
      </c>
      <c r="D22" s="53" t="str">
        <f t="shared" si="1"/>
        <v/>
      </c>
    </row>
    <row r="23" spans="1:4" x14ac:dyDescent="0.25">
      <c r="A23" s="42" t="str">
        <f>'Front Page'!A23</f>
        <v>Student 22</v>
      </c>
      <c r="B23" s="39"/>
      <c r="C23" s="46" t="b">
        <f t="shared" si="0"/>
        <v>0</v>
      </c>
      <c r="D23" s="47" t="str">
        <f t="shared" si="1"/>
        <v/>
      </c>
    </row>
    <row r="24" spans="1:4" x14ac:dyDescent="0.25">
      <c r="A24" s="54" t="str">
        <f>'Front Page'!A24</f>
        <v>Student 23</v>
      </c>
      <c r="B24" s="51"/>
      <c r="C24" s="52" t="b">
        <f t="shared" si="0"/>
        <v>0</v>
      </c>
      <c r="D24" s="53" t="str">
        <f t="shared" si="1"/>
        <v/>
      </c>
    </row>
    <row r="25" spans="1:4" x14ac:dyDescent="0.25">
      <c r="A25" s="42" t="str">
        <f>'Front Page'!A25</f>
        <v>Student 24</v>
      </c>
      <c r="B25" s="39"/>
      <c r="C25" s="46" t="b">
        <f t="shared" si="0"/>
        <v>0</v>
      </c>
      <c r="D25" s="47" t="str">
        <f t="shared" si="1"/>
        <v/>
      </c>
    </row>
    <row r="26" spans="1:4" x14ac:dyDescent="0.25">
      <c r="A26" s="54" t="str">
        <f>'Front Page'!A26</f>
        <v>Student 25</v>
      </c>
      <c r="B26" s="51"/>
      <c r="C26" s="52" t="b">
        <f t="shared" si="0"/>
        <v>0</v>
      </c>
      <c r="D26" s="53" t="str">
        <f t="shared" si="1"/>
        <v/>
      </c>
    </row>
    <row r="27" spans="1:4" x14ac:dyDescent="0.25">
      <c r="A27" s="42" t="str">
        <f>'Front Page'!A27</f>
        <v>Student 26</v>
      </c>
      <c r="B27" s="39"/>
      <c r="C27" s="46" t="b">
        <f t="shared" si="0"/>
        <v>0</v>
      </c>
      <c r="D27" s="47" t="str">
        <f t="shared" si="1"/>
        <v/>
      </c>
    </row>
    <row r="28" spans="1:4" x14ac:dyDescent="0.25">
      <c r="A28" s="54" t="str">
        <f>'Front Page'!A28</f>
        <v>Student 27</v>
      </c>
      <c r="B28" s="51"/>
      <c r="C28" s="52" t="b">
        <f t="shared" si="0"/>
        <v>0</v>
      </c>
      <c r="D28" s="53" t="str">
        <f t="shared" si="1"/>
        <v/>
      </c>
    </row>
    <row r="29" spans="1:4" x14ac:dyDescent="0.25">
      <c r="A29" s="42" t="str">
        <f>'Front Page'!A29</f>
        <v>Student 28</v>
      </c>
      <c r="B29" s="39"/>
      <c r="C29" s="46" t="b">
        <f t="shared" si="0"/>
        <v>0</v>
      </c>
      <c r="D29" s="47" t="str">
        <f t="shared" si="1"/>
        <v/>
      </c>
    </row>
    <row r="30" spans="1:4" x14ac:dyDescent="0.25">
      <c r="A30" s="54" t="str">
        <f>'Front Page'!A30</f>
        <v>Student 29</v>
      </c>
      <c r="B30" s="51"/>
      <c r="C30" s="52" t="b">
        <f t="shared" si="0"/>
        <v>0</v>
      </c>
      <c r="D30" s="53" t="str">
        <f t="shared" si="1"/>
        <v/>
      </c>
    </row>
    <row r="31" spans="1:4" x14ac:dyDescent="0.25">
      <c r="A31" s="42" t="str">
        <f>'Front Page'!A31</f>
        <v>Student 30</v>
      </c>
      <c r="B31" s="39"/>
      <c r="C31" s="46" t="b">
        <f t="shared" si="0"/>
        <v>0</v>
      </c>
      <c r="D31" s="47" t="str">
        <f t="shared" si="1"/>
        <v/>
      </c>
    </row>
    <row r="32" spans="1:4" x14ac:dyDescent="0.25">
      <c r="A32" s="54" t="str">
        <f>'Front Page'!A32</f>
        <v>Student 31</v>
      </c>
      <c r="B32" s="51"/>
      <c r="C32" s="52" t="b">
        <f t="shared" si="0"/>
        <v>0</v>
      </c>
      <c r="D32" s="53" t="str">
        <f t="shared" si="1"/>
        <v/>
      </c>
    </row>
    <row r="33" spans="1:4" x14ac:dyDescent="0.25">
      <c r="A33" s="42" t="str">
        <f>'Front Page'!A33</f>
        <v>Student 32</v>
      </c>
      <c r="B33" s="39"/>
      <c r="C33" s="46" t="b">
        <f t="shared" si="0"/>
        <v>0</v>
      </c>
      <c r="D33" s="47" t="str">
        <f t="shared" si="1"/>
        <v/>
      </c>
    </row>
    <row r="34" spans="1:4" x14ac:dyDescent="0.25">
      <c r="A34" s="54" t="str">
        <f>'Front Page'!A34</f>
        <v>Student 33</v>
      </c>
      <c r="B34" s="51"/>
      <c r="C34" s="52" t="b">
        <f t="shared" si="0"/>
        <v>0</v>
      </c>
      <c r="D34" s="53" t="str">
        <f t="shared" si="1"/>
        <v/>
      </c>
    </row>
    <row r="35" spans="1:4" x14ac:dyDescent="0.25">
      <c r="A35" s="42" t="str">
        <f>'Front Page'!A35</f>
        <v>Student 34</v>
      </c>
      <c r="B35" s="39"/>
      <c r="C35" s="46" t="b">
        <f t="shared" si="0"/>
        <v>0</v>
      </c>
      <c r="D35" s="47" t="str">
        <f t="shared" si="1"/>
        <v/>
      </c>
    </row>
    <row r="36" spans="1:4" x14ac:dyDescent="0.25">
      <c r="A36" s="54" t="str">
        <f>'Front Page'!A36</f>
        <v>Student 35</v>
      </c>
      <c r="B36" s="51"/>
      <c r="C36" s="52" t="b">
        <f t="shared" si="0"/>
        <v>0</v>
      </c>
      <c r="D36" s="53" t="str">
        <f t="shared" si="1"/>
        <v/>
      </c>
    </row>
    <row r="37" spans="1:4" x14ac:dyDescent="0.25">
      <c r="A37" s="42" t="str">
        <f>'Front Page'!A37</f>
        <v>Student 36</v>
      </c>
      <c r="B37" s="39"/>
      <c r="C37" s="46" t="b">
        <f t="shared" si="0"/>
        <v>0</v>
      </c>
      <c r="D37" s="47" t="str">
        <f t="shared" si="1"/>
        <v/>
      </c>
    </row>
    <row r="38" spans="1:4" x14ac:dyDescent="0.25">
      <c r="A38" s="54" t="str">
        <f>'Front Page'!A38</f>
        <v>Student 37</v>
      </c>
      <c r="B38" s="51"/>
      <c r="C38" s="52" t="b">
        <f t="shared" si="0"/>
        <v>0</v>
      </c>
      <c r="D38" s="53" t="str">
        <f t="shared" si="1"/>
        <v/>
      </c>
    </row>
    <row r="39" spans="1:4" x14ac:dyDescent="0.25">
      <c r="A39" s="42" t="str">
        <f>'Front Page'!A39</f>
        <v>Student 38</v>
      </c>
      <c r="B39" s="39"/>
      <c r="C39" s="46" t="b">
        <f t="shared" si="0"/>
        <v>0</v>
      </c>
      <c r="D39" s="47" t="str">
        <f t="shared" si="1"/>
        <v/>
      </c>
    </row>
    <row r="40" spans="1:4" x14ac:dyDescent="0.25">
      <c r="A40" s="54" t="str">
        <f>'Front Page'!A40</f>
        <v>Student 39</v>
      </c>
      <c r="B40" s="51"/>
      <c r="C40" s="52" t="b">
        <f t="shared" si="0"/>
        <v>0</v>
      </c>
      <c r="D40" s="53" t="str">
        <f t="shared" si="1"/>
        <v/>
      </c>
    </row>
    <row r="41" spans="1:4" ht="16.5" thickBot="1" x14ac:dyDescent="0.3">
      <c r="A41" s="43" t="str">
        <f>'Front Page'!A41</f>
        <v>Student 40</v>
      </c>
      <c r="B41" s="41"/>
      <c r="C41" s="48" t="b">
        <f t="shared" si="0"/>
        <v>0</v>
      </c>
      <c r="D41" s="49" t="str">
        <f t="shared" si="1"/>
        <v/>
      </c>
    </row>
    <row r="42" spans="1:4" ht="16.5" thickTop="1" x14ac:dyDescent="0.25"/>
  </sheetData>
  <sheetProtection sheet="1" objects="1" scenarios="1"/>
  <dataValidations count="1">
    <dataValidation type="list" allowBlank="1" showInputMessage="1" showErrorMessage="1" sqref="B2:B41">
      <formula1>$E$2:$E$6</formula1>
    </dataValidation>
  </dataValidations>
  <pageMargins left="0.7" right="0.7" top="0.75" bottom="0.75" header="0.3" footer="0.3"/>
  <ignoredErrors>
    <ignoredError sqref="D2:D4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2"/>
  <sheetViews>
    <sheetView workbookViewId="0">
      <pane xSplit="1" ySplit="1" topLeftCell="L2" activePane="bottomRight" state="frozen"/>
      <selection pane="topRight" activeCell="B1" sqref="B1"/>
      <selection pane="bottomLeft" activeCell="A2" sqref="A2"/>
      <selection pane="bottomRight" activeCell="L20" sqref="L20"/>
    </sheetView>
  </sheetViews>
  <sheetFormatPr defaultRowHeight="15.75" x14ac:dyDescent="0.25"/>
  <cols>
    <col min="1" max="1" width="20.625" style="14" customWidth="1"/>
    <col min="2" max="2" width="38.625" style="57" bestFit="1" customWidth="1"/>
    <col min="3" max="3" width="9" style="14" hidden="1" customWidth="1"/>
    <col min="4" max="4" width="34.25" style="57" bestFit="1" customWidth="1"/>
    <col min="5" max="5" width="0" style="14" hidden="1" customWidth="1"/>
    <col min="6" max="6" width="41.375" style="57" bestFit="1" customWidth="1"/>
    <col min="7" max="7" width="0" style="14" hidden="1" customWidth="1"/>
    <col min="8" max="8" width="41.375" style="57" bestFit="1" customWidth="1"/>
    <col min="9" max="9" width="0" style="14" hidden="1" customWidth="1"/>
    <col min="10" max="10" width="62.5" style="57" bestFit="1" customWidth="1"/>
    <col min="11" max="11" width="0" style="14" hidden="1" customWidth="1"/>
    <col min="12" max="12" width="75.125" style="57" bestFit="1" customWidth="1"/>
    <col min="13" max="13" width="8.375" style="14" hidden="1" customWidth="1"/>
    <col min="14" max="14" width="10.625" style="14" customWidth="1"/>
    <col min="15" max="15" width="38.625" style="57" hidden="1" customWidth="1"/>
    <col min="16" max="16" width="33.625" style="57" hidden="1" customWidth="1"/>
    <col min="17" max="17" width="41.375" style="57" hidden="1" customWidth="1"/>
    <col min="18" max="18" width="62.5" style="57" hidden="1" customWidth="1"/>
    <col min="19" max="19" width="75.125" style="57" hidden="1" customWidth="1"/>
    <col min="20" max="16384" width="9" style="57"/>
  </cols>
  <sheetData>
    <row r="1" spans="1:19" ht="33" customHeight="1" thickTop="1" thickBot="1" x14ac:dyDescent="0.3">
      <c r="A1" s="10">
        <v>9.3000000000000007</v>
      </c>
      <c r="B1" s="11" t="s">
        <v>71</v>
      </c>
      <c r="C1" s="55"/>
      <c r="D1" s="11" t="s">
        <v>72</v>
      </c>
      <c r="E1" s="55"/>
      <c r="F1" s="11" t="s">
        <v>73</v>
      </c>
      <c r="G1" s="55"/>
      <c r="H1" s="11" t="s">
        <v>74</v>
      </c>
      <c r="I1" s="55"/>
      <c r="J1" s="11" t="s">
        <v>75</v>
      </c>
      <c r="K1" s="55"/>
      <c r="L1" s="11" t="s">
        <v>76</v>
      </c>
      <c r="M1" s="77"/>
      <c r="N1" s="13" t="s">
        <v>44</v>
      </c>
      <c r="O1" s="56" t="s">
        <v>77</v>
      </c>
      <c r="P1" s="56" t="s">
        <v>78</v>
      </c>
      <c r="Q1" s="56" t="s">
        <v>79</v>
      </c>
      <c r="R1" s="56" t="s">
        <v>80</v>
      </c>
      <c r="S1" s="56" t="s">
        <v>81</v>
      </c>
    </row>
    <row r="2" spans="1:19" ht="16.5" thickTop="1" x14ac:dyDescent="0.25">
      <c r="A2" s="67" t="str">
        <f>'Front Page'!A2</f>
        <v>Student 1</v>
      </c>
      <c r="B2" s="58"/>
      <c r="C2" s="70" t="b">
        <f>IF(B2="5 - Can identify at least 8 muscles of the core",5,IF(B2="4 - Can identify 4 muscles of the core",4,IF(B2="3 - Can identify 3 muscles of the core",3,IF(B2="2 - Can identify 2 muscles of the core",2,IF(B2="1 - Cannot identify any muscles of the core",1)))))</f>
        <v>0</v>
      </c>
      <c r="D2" s="59"/>
      <c r="E2" s="74" t="b">
        <f>IF(D2="5 - Can identify at least 10 safety issues",5,IF(D2="4 - Can identify at least 5 safety issues",4,IF(D2="3 - Can identify at least 3 safety issues",3,IF(D2="2 - Can identify at least 2 safety issues",2,IF(D2="1 - Cannot identify any safety issues",1)))))</f>
        <v>0</v>
      </c>
      <c r="F2" s="59"/>
      <c r="G2" s="74" t="b">
        <f>IF(F2="5 - Correctly uses at least 10 exercises in routine",5,IF(F2="4 - Correctly uses at least 5 exercises in routine",4,IF(F2="3 - Correctly uses at least 3 exercises in routine",3,IF(F2="2 - Correctly uses at least 2 exercises in routine",2,IF(F2="1 - Cannot correctly use any exercises",1)))))</f>
        <v>0</v>
      </c>
      <c r="H2" s="59"/>
      <c r="I2" s="74" t="b">
        <f>IF(H2="5 - Correctly uses at least 10 exercises in routine",5,IF(H2="4 - Correctly uses at least 5 exercises in routine",4,IF(H2="3 - Correctly uses at least 3 exercises in routine",3,IF(H2="2 - Correctly uses at least 2 exercises in routine",2,IF(H2="1 - Cannot correctly use any exercises",1)))))</f>
        <v>0</v>
      </c>
      <c r="J2" s="59"/>
      <c r="K2" s="74" t="b">
        <f>IF(J2="5 - Can properly perform pushups/curlups and explain why they are tested",5,IF(J2="4 - Can properly perform pushups and curlups",4,IF(J2="3 - Can properly perform one of pushups or curlups",3,IF(J2="2 - Attempts to improve technique in pushups or curlups",2,IF(J2="1 - Cannot perform pushup or curlup protocol properly",1)))))</f>
        <v>0</v>
      </c>
      <c r="L2" s="59"/>
      <c r="M2" s="78" t="b">
        <f>IF(L2="5 - Can lead others in the use of equipment and technology correctly and enthusiastically",5,IF(L2="4 - Correctly and enthusiastically uses equipment and technology",4,IF(L2="3 - Sometimes uses equipment and technology correctly with enthusiasm",3,IF(L2="2 - Uses equipment correctly but lacks enthusiasm",2,IF(L2="1 - Does not correctly use equipment or technology",1)))))</f>
        <v>0</v>
      </c>
      <c r="N2" s="81" t="str">
        <f>IFERROR(AVERAGE(C2, E2, G2, I2, K2, M2), "")</f>
        <v/>
      </c>
      <c r="O2" s="57" t="s">
        <v>82</v>
      </c>
      <c r="P2" s="57" t="s">
        <v>83</v>
      </c>
      <c r="Q2" s="57" t="s">
        <v>84</v>
      </c>
      <c r="R2" s="57" t="s">
        <v>85</v>
      </c>
      <c r="S2" s="57" t="s">
        <v>86</v>
      </c>
    </row>
    <row r="3" spans="1:19" x14ac:dyDescent="0.25">
      <c r="A3" s="68" t="str">
        <f>'Front Page'!A3</f>
        <v>Student 2</v>
      </c>
      <c r="B3" s="60"/>
      <c r="C3" s="71" t="b">
        <f t="shared" ref="C3:C41" si="0">IF(B3="5 - Can identify at least 8 muscles of the core",5,IF(B3="4 - Can identify 4 muscles of the core",4,IF(B3="3 - Can identify 3 muscles of the core",3,IF(B3="2 - Can identify 2 muscles of the core",2,IF(B3="1 - Cannot identify any muscles of the core",1)))))</f>
        <v>0</v>
      </c>
      <c r="D3" s="61"/>
      <c r="E3" s="75" t="b">
        <f t="shared" ref="E3:E41" si="1">IF(D3="5 - Can identify at least 10 safety issues",5,IF(D3="4 - Can identify at least 5 safety issues",4,IF(D3="3 - Can identify at least 3 safety issues",3,IF(D3="2 - Can identify at least 2 safety issues",2,IF(D3="1 - Cannot identify any safety issues",1)))))</f>
        <v>0</v>
      </c>
      <c r="F3" s="61"/>
      <c r="G3" s="75" t="b">
        <f t="shared" ref="G3:G41" si="2">IF(F3="5 - Correctly uses at least 10 exercises in routine",5,IF(F3="4 - Correctly uses at least 5 exercises in routine",4,IF(F3="3 - Correctly uses at least 3 exercises in routine",3,IF(F3="2 - Correctly uses at least 2 exercises in routine",2,IF(F3="1 - Cannot correctly use any exercises",1)))))</f>
        <v>0</v>
      </c>
      <c r="H3" s="61"/>
      <c r="I3" s="75" t="b">
        <f t="shared" ref="I3:I41" si="3">IF(H3="5 - Correctly uses at least 10 exercises in routine",5,IF(H3="4 - Correctly uses at least 5 exercises in routine",4,IF(H3="3 - Correctly uses at least 3 exercises in routine",3,IF(H3="2 - Correctly uses at least 2 exercises in routine",2,IF(H3="1 - Cannot correctly use any exercises",1)))))</f>
        <v>0</v>
      </c>
      <c r="J3" s="61"/>
      <c r="K3" s="75" t="b">
        <f t="shared" ref="K3:K41" si="4">IF(J3="5 - Can properly perform pushups/curlups and explain why they are tested",5,IF(J3="4 - Can properly perform pushups and curlups",4,IF(J3="3 - Can properly perform one of pushups or curlups",3,IF(J3="2 - Attempts to improve technique in pushups or curlups",2,IF(J3="1 - Cannot perform pushup or curlup protocol properly",1)))))</f>
        <v>0</v>
      </c>
      <c r="L3" s="61"/>
      <c r="M3" s="79" t="b">
        <f t="shared" ref="M3:M41" si="5">IF(L3="5 - Can lead others in the use of equipment and technology correctly and enthusiastically",5,IF(L3="4 - Correctly and enthusiastically uses equipment and technology",4,IF(L3="3 - Sometimes uses equipment and technology correctly with enthusiasm",3,IF(L3="2 - Uses equipment correctly but lacks enthusiasm",2,IF(L3="1 - Does not correctly use equipment or technology",1)))))</f>
        <v>0</v>
      </c>
      <c r="N3" s="80" t="str">
        <f t="shared" ref="N3:N41" si="6">IFERROR(AVERAGE(C3, E3, G3, I3, K3, M3), "")</f>
        <v/>
      </c>
      <c r="O3" s="57" t="s">
        <v>87</v>
      </c>
      <c r="P3" s="57" t="s">
        <v>88</v>
      </c>
      <c r="Q3" s="57" t="s">
        <v>89</v>
      </c>
      <c r="R3" s="57" t="s">
        <v>90</v>
      </c>
      <c r="S3" s="57" t="s">
        <v>91</v>
      </c>
    </row>
    <row r="4" spans="1:19" x14ac:dyDescent="0.25">
      <c r="A4" s="67" t="str">
        <f>'Front Page'!A4</f>
        <v>Student 3</v>
      </c>
      <c r="B4" s="62"/>
      <c r="C4" s="72" t="b">
        <f t="shared" si="0"/>
        <v>0</v>
      </c>
      <c r="D4" s="63"/>
      <c r="E4" s="74" t="b">
        <f t="shared" si="1"/>
        <v>0</v>
      </c>
      <c r="F4" s="63"/>
      <c r="G4" s="74" t="b">
        <f t="shared" si="2"/>
        <v>0</v>
      </c>
      <c r="H4" s="63"/>
      <c r="I4" s="74" t="b">
        <f t="shared" si="3"/>
        <v>0</v>
      </c>
      <c r="J4" s="63"/>
      <c r="K4" s="74" t="b">
        <f t="shared" si="4"/>
        <v>0</v>
      </c>
      <c r="L4" s="63"/>
      <c r="M4" s="78" t="b">
        <f t="shared" si="5"/>
        <v>0</v>
      </c>
      <c r="N4" s="81" t="str">
        <f t="shared" si="6"/>
        <v/>
      </c>
      <c r="O4" s="57" t="s">
        <v>92</v>
      </c>
      <c r="P4" s="57" t="s">
        <v>93</v>
      </c>
      <c r="Q4" s="57" t="s">
        <v>94</v>
      </c>
      <c r="R4" s="57" t="s">
        <v>95</v>
      </c>
      <c r="S4" s="57" t="s">
        <v>96</v>
      </c>
    </row>
    <row r="5" spans="1:19" x14ac:dyDescent="0.25">
      <c r="A5" s="68" t="str">
        <f>'Front Page'!A5</f>
        <v>Student 4</v>
      </c>
      <c r="B5" s="60"/>
      <c r="C5" s="71" t="b">
        <f t="shared" si="0"/>
        <v>0</v>
      </c>
      <c r="D5" s="61"/>
      <c r="E5" s="75" t="b">
        <f t="shared" si="1"/>
        <v>0</v>
      </c>
      <c r="F5" s="61"/>
      <c r="G5" s="75" t="b">
        <f t="shared" si="2"/>
        <v>0</v>
      </c>
      <c r="H5" s="61"/>
      <c r="I5" s="75" t="b">
        <f t="shared" si="3"/>
        <v>0</v>
      </c>
      <c r="J5" s="61"/>
      <c r="K5" s="75" t="b">
        <f t="shared" si="4"/>
        <v>0</v>
      </c>
      <c r="L5" s="61"/>
      <c r="M5" s="79" t="b">
        <f t="shared" si="5"/>
        <v>0</v>
      </c>
      <c r="N5" s="80" t="str">
        <f t="shared" si="6"/>
        <v/>
      </c>
      <c r="O5" s="57" t="s">
        <v>97</v>
      </c>
      <c r="P5" s="57" t="s">
        <v>98</v>
      </c>
      <c r="Q5" s="57" t="s">
        <v>99</v>
      </c>
      <c r="R5" s="57" t="s">
        <v>100</v>
      </c>
      <c r="S5" s="57" t="s">
        <v>101</v>
      </c>
    </row>
    <row r="6" spans="1:19" x14ac:dyDescent="0.25">
      <c r="A6" s="67" t="str">
        <f>'Front Page'!A6</f>
        <v>Student 5</v>
      </c>
      <c r="B6" s="62"/>
      <c r="C6" s="72" t="b">
        <f t="shared" si="0"/>
        <v>0</v>
      </c>
      <c r="D6" s="63"/>
      <c r="E6" s="74" t="b">
        <f t="shared" si="1"/>
        <v>0</v>
      </c>
      <c r="F6" s="63"/>
      <c r="G6" s="74" t="b">
        <f t="shared" si="2"/>
        <v>0</v>
      </c>
      <c r="H6" s="63"/>
      <c r="I6" s="74" t="b">
        <f t="shared" si="3"/>
        <v>0</v>
      </c>
      <c r="J6" s="63"/>
      <c r="K6" s="74" t="b">
        <f t="shared" si="4"/>
        <v>0</v>
      </c>
      <c r="L6" s="63"/>
      <c r="M6" s="78" t="b">
        <f t="shared" si="5"/>
        <v>0</v>
      </c>
      <c r="N6" s="81" t="str">
        <f t="shared" si="6"/>
        <v/>
      </c>
      <c r="O6" s="57" t="s">
        <v>102</v>
      </c>
      <c r="P6" s="57" t="s">
        <v>103</v>
      </c>
      <c r="Q6" s="57" t="s">
        <v>104</v>
      </c>
      <c r="R6" s="57" t="s">
        <v>105</v>
      </c>
      <c r="S6" s="57" t="s">
        <v>106</v>
      </c>
    </row>
    <row r="7" spans="1:19" x14ac:dyDescent="0.25">
      <c r="A7" s="68" t="str">
        <f>'Front Page'!A7</f>
        <v>Student 6</v>
      </c>
      <c r="B7" s="60"/>
      <c r="C7" s="71" t="b">
        <f t="shared" si="0"/>
        <v>0</v>
      </c>
      <c r="D7" s="61"/>
      <c r="E7" s="75" t="b">
        <f t="shared" si="1"/>
        <v>0</v>
      </c>
      <c r="F7" s="61"/>
      <c r="G7" s="75" t="b">
        <f t="shared" si="2"/>
        <v>0</v>
      </c>
      <c r="H7" s="61"/>
      <c r="I7" s="75" t="b">
        <f t="shared" si="3"/>
        <v>0</v>
      </c>
      <c r="J7" s="61"/>
      <c r="K7" s="75" t="b">
        <f t="shared" si="4"/>
        <v>0</v>
      </c>
      <c r="L7" s="61"/>
      <c r="M7" s="79" t="b">
        <f t="shared" si="5"/>
        <v>0</v>
      </c>
      <c r="N7" s="80" t="str">
        <f t="shared" si="6"/>
        <v/>
      </c>
    </row>
    <row r="8" spans="1:19" x14ac:dyDescent="0.25">
      <c r="A8" s="67" t="str">
        <f>'Front Page'!A8</f>
        <v>Student 7</v>
      </c>
      <c r="B8" s="62"/>
      <c r="C8" s="72" t="b">
        <f t="shared" si="0"/>
        <v>0</v>
      </c>
      <c r="D8" s="63"/>
      <c r="E8" s="74" t="b">
        <f t="shared" si="1"/>
        <v>0</v>
      </c>
      <c r="F8" s="63"/>
      <c r="G8" s="74" t="b">
        <f t="shared" si="2"/>
        <v>0</v>
      </c>
      <c r="H8" s="63"/>
      <c r="I8" s="74" t="b">
        <f t="shared" si="3"/>
        <v>0</v>
      </c>
      <c r="J8" s="63"/>
      <c r="K8" s="74" t="b">
        <f t="shared" si="4"/>
        <v>0</v>
      </c>
      <c r="L8" s="63"/>
      <c r="M8" s="78" t="b">
        <f t="shared" si="5"/>
        <v>0</v>
      </c>
      <c r="N8" s="81" t="str">
        <f t="shared" si="6"/>
        <v/>
      </c>
    </row>
    <row r="9" spans="1:19" x14ac:dyDescent="0.25">
      <c r="A9" s="68" t="str">
        <f>'Front Page'!A9</f>
        <v>Student 8</v>
      </c>
      <c r="B9" s="60"/>
      <c r="C9" s="71" t="b">
        <f t="shared" si="0"/>
        <v>0</v>
      </c>
      <c r="D9" s="61"/>
      <c r="E9" s="75" t="b">
        <f t="shared" si="1"/>
        <v>0</v>
      </c>
      <c r="F9" s="61"/>
      <c r="G9" s="75" t="b">
        <f t="shared" si="2"/>
        <v>0</v>
      </c>
      <c r="H9" s="61"/>
      <c r="I9" s="75" t="b">
        <f t="shared" si="3"/>
        <v>0</v>
      </c>
      <c r="J9" s="61"/>
      <c r="K9" s="75" t="b">
        <f t="shared" si="4"/>
        <v>0</v>
      </c>
      <c r="L9" s="61"/>
      <c r="M9" s="79" t="b">
        <f t="shared" si="5"/>
        <v>0</v>
      </c>
      <c r="N9" s="80" t="str">
        <f t="shared" si="6"/>
        <v/>
      </c>
    </row>
    <row r="10" spans="1:19" x14ac:dyDescent="0.25">
      <c r="A10" s="67" t="str">
        <f>'Front Page'!A10</f>
        <v>Student 9</v>
      </c>
      <c r="B10" s="62"/>
      <c r="C10" s="72" t="b">
        <f t="shared" si="0"/>
        <v>0</v>
      </c>
      <c r="D10" s="63"/>
      <c r="E10" s="74" t="b">
        <f t="shared" si="1"/>
        <v>0</v>
      </c>
      <c r="F10" s="63"/>
      <c r="G10" s="74" t="b">
        <f t="shared" si="2"/>
        <v>0</v>
      </c>
      <c r="H10" s="63"/>
      <c r="I10" s="74" t="b">
        <f t="shared" si="3"/>
        <v>0</v>
      </c>
      <c r="J10" s="63"/>
      <c r="K10" s="74" t="b">
        <f t="shared" si="4"/>
        <v>0</v>
      </c>
      <c r="L10" s="63"/>
      <c r="M10" s="78" t="b">
        <f t="shared" si="5"/>
        <v>0</v>
      </c>
      <c r="N10" s="81" t="str">
        <f t="shared" si="6"/>
        <v/>
      </c>
    </row>
    <row r="11" spans="1:19" x14ac:dyDescent="0.25">
      <c r="A11" s="68" t="str">
        <f>'Front Page'!A11</f>
        <v>Student 10</v>
      </c>
      <c r="B11" s="60"/>
      <c r="C11" s="71" t="b">
        <f t="shared" si="0"/>
        <v>0</v>
      </c>
      <c r="D11" s="61"/>
      <c r="E11" s="75" t="b">
        <f t="shared" si="1"/>
        <v>0</v>
      </c>
      <c r="F11" s="61"/>
      <c r="G11" s="75" t="b">
        <f t="shared" si="2"/>
        <v>0</v>
      </c>
      <c r="H11" s="61"/>
      <c r="I11" s="75" t="b">
        <f t="shared" si="3"/>
        <v>0</v>
      </c>
      <c r="J11" s="61"/>
      <c r="K11" s="75" t="b">
        <f t="shared" si="4"/>
        <v>0</v>
      </c>
      <c r="L11" s="61"/>
      <c r="M11" s="79" t="b">
        <f t="shared" si="5"/>
        <v>0</v>
      </c>
      <c r="N11" s="80" t="str">
        <f t="shared" si="6"/>
        <v/>
      </c>
    </row>
    <row r="12" spans="1:19" x14ac:dyDescent="0.25">
      <c r="A12" s="67" t="str">
        <f>'Front Page'!A12</f>
        <v>Student 11</v>
      </c>
      <c r="B12" s="62"/>
      <c r="C12" s="72" t="b">
        <f t="shared" si="0"/>
        <v>0</v>
      </c>
      <c r="D12" s="63"/>
      <c r="E12" s="74" t="b">
        <f t="shared" si="1"/>
        <v>0</v>
      </c>
      <c r="F12" s="63"/>
      <c r="G12" s="74" t="b">
        <f t="shared" si="2"/>
        <v>0</v>
      </c>
      <c r="H12" s="63"/>
      <c r="I12" s="74" t="b">
        <f t="shared" si="3"/>
        <v>0</v>
      </c>
      <c r="J12" s="63"/>
      <c r="K12" s="74" t="b">
        <f t="shared" si="4"/>
        <v>0</v>
      </c>
      <c r="L12" s="63"/>
      <c r="M12" s="78" t="b">
        <f t="shared" si="5"/>
        <v>0</v>
      </c>
      <c r="N12" s="81" t="str">
        <f t="shared" si="6"/>
        <v/>
      </c>
    </row>
    <row r="13" spans="1:19" x14ac:dyDescent="0.25">
      <c r="A13" s="68" t="str">
        <f>'Front Page'!A13</f>
        <v>Student 12</v>
      </c>
      <c r="B13" s="60"/>
      <c r="C13" s="71" t="b">
        <f t="shared" si="0"/>
        <v>0</v>
      </c>
      <c r="D13" s="61"/>
      <c r="E13" s="75" t="b">
        <f t="shared" si="1"/>
        <v>0</v>
      </c>
      <c r="F13" s="61"/>
      <c r="G13" s="75" t="b">
        <f t="shared" si="2"/>
        <v>0</v>
      </c>
      <c r="H13" s="61"/>
      <c r="I13" s="75" t="b">
        <f t="shared" si="3"/>
        <v>0</v>
      </c>
      <c r="J13" s="61"/>
      <c r="K13" s="75" t="b">
        <f t="shared" si="4"/>
        <v>0</v>
      </c>
      <c r="L13" s="61"/>
      <c r="M13" s="79" t="b">
        <f t="shared" si="5"/>
        <v>0</v>
      </c>
      <c r="N13" s="80" t="str">
        <f t="shared" si="6"/>
        <v/>
      </c>
    </row>
    <row r="14" spans="1:19" x14ac:dyDescent="0.25">
      <c r="A14" s="67" t="str">
        <f>'Front Page'!A14</f>
        <v>Student 13</v>
      </c>
      <c r="B14" s="62"/>
      <c r="C14" s="72" t="b">
        <f t="shared" si="0"/>
        <v>0</v>
      </c>
      <c r="D14" s="63"/>
      <c r="E14" s="74" t="b">
        <f t="shared" si="1"/>
        <v>0</v>
      </c>
      <c r="F14" s="63"/>
      <c r="G14" s="74" t="b">
        <f t="shared" si="2"/>
        <v>0</v>
      </c>
      <c r="H14" s="63"/>
      <c r="I14" s="74" t="b">
        <f t="shared" si="3"/>
        <v>0</v>
      </c>
      <c r="J14" s="63"/>
      <c r="K14" s="74" t="b">
        <f t="shared" si="4"/>
        <v>0</v>
      </c>
      <c r="L14" s="63"/>
      <c r="M14" s="78" t="b">
        <f t="shared" si="5"/>
        <v>0</v>
      </c>
      <c r="N14" s="81" t="str">
        <f t="shared" si="6"/>
        <v/>
      </c>
    </row>
    <row r="15" spans="1:19" x14ac:dyDescent="0.25">
      <c r="A15" s="68" t="str">
        <f>'Front Page'!A15</f>
        <v>Student 14</v>
      </c>
      <c r="B15" s="60"/>
      <c r="C15" s="71" t="b">
        <f t="shared" si="0"/>
        <v>0</v>
      </c>
      <c r="D15" s="61"/>
      <c r="E15" s="75" t="b">
        <f t="shared" si="1"/>
        <v>0</v>
      </c>
      <c r="F15" s="61"/>
      <c r="G15" s="75" t="b">
        <f t="shared" si="2"/>
        <v>0</v>
      </c>
      <c r="H15" s="61"/>
      <c r="I15" s="75" t="b">
        <f t="shared" si="3"/>
        <v>0</v>
      </c>
      <c r="J15" s="61"/>
      <c r="K15" s="75" t="b">
        <f t="shared" si="4"/>
        <v>0</v>
      </c>
      <c r="L15" s="61"/>
      <c r="M15" s="79" t="b">
        <f t="shared" si="5"/>
        <v>0</v>
      </c>
      <c r="N15" s="80" t="str">
        <f t="shared" si="6"/>
        <v/>
      </c>
    </row>
    <row r="16" spans="1:19" x14ac:dyDescent="0.25">
      <c r="A16" s="67" t="str">
        <f>'Front Page'!A16</f>
        <v>Student 15</v>
      </c>
      <c r="B16" s="62"/>
      <c r="C16" s="72" t="b">
        <f t="shared" si="0"/>
        <v>0</v>
      </c>
      <c r="D16" s="63"/>
      <c r="E16" s="74" t="b">
        <f t="shared" si="1"/>
        <v>0</v>
      </c>
      <c r="F16" s="63"/>
      <c r="G16" s="74" t="b">
        <f t="shared" si="2"/>
        <v>0</v>
      </c>
      <c r="H16" s="63"/>
      <c r="I16" s="74" t="b">
        <f t="shared" si="3"/>
        <v>0</v>
      </c>
      <c r="J16" s="63"/>
      <c r="K16" s="74" t="b">
        <f t="shared" si="4"/>
        <v>0</v>
      </c>
      <c r="L16" s="63"/>
      <c r="M16" s="78" t="b">
        <f t="shared" si="5"/>
        <v>0</v>
      </c>
      <c r="N16" s="81" t="str">
        <f t="shared" si="6"/>
        <v/>
      </c>
    </row>
    <row r="17" spans="1:14" x14ac:dyDescent="0.25">
      <c r="A17" s="68" t="str">
        <f>'Front Page'!A17</f>
        <v>Student 16</v>
      </c>
      <c r="B17" s="60"/>
      <c r="C17" s="71" t="b">
        <f t="shared" si="0"/>
        <v>0</v>
      </c>
      <c r="D17" s="61"/>
      <c r="E17" s="75" t="b">
        <f t="shared" si="1"/>
        <v>0</v>
      </c>
      <c r="F17" s="61"/>
      <c r="G17" s="75" t="b">
        <f t="shared" si="2"/>
        <v>0</v>
      </c>
      <c r="H17" s="61"/>
      <c r="I17" s="75" t="b">
        <f t="shared" si="3"/>
        <v>0</v>
      </c>
      <c r="J17" s="61"/>
      <c r="K17" s="75" t="b">
        <f t="shared" si="4"/>
        <v>0</v>
      </c>
      <c r="L17" s="61"/>
      <c r="M17" s="79" t="b">
        <f t="shared" si="5"/>
        <v>0</v>
      </c>
      <c r="N17" s="80" t="str">
        <f t="shared" si="6"/>
        <v/>
      </c>
    </row>
    <row r="18" spans="1:14" x14ac:dyDescent="0.25">
      <c r="A18" s="67" t="str">
        <f>'Front Page'!A18</f>
        <v>Student 17</v>
      </c>
      <c r="B18" s="62"/>
      <c r="C18" s="72" t="b">
        <f t="shared" si="0"/>
        <v>0</v>
      </c>
      <c r="D18" s="63"/>
      <c r="E18" s="74" t="b">
        <f t="shared" si="1"/>
        <v>0</v>
      </c>
      <c r="F18" s="63"/>
      <c r="G18" s="74" t="b">
        <f t="shared" si="2"/>
        <v>0</v>
      </c>
      <c r="H18" s="63"/>
      <c r="I18" s="74" t="b">
        <f t="shared" si="3"/>
        <v>0</v>
      </c>
      <c r="J18" s="63"/>
      <c r="K18" s="74" t="b">
        <f t="shared" si="4"/>
        <v>0</v>
      </c>
      <c r="L18" s="63"/>
      <c r="M18" s="78" t="b">
        <f t="shared" si="5"/>
        <v>0</v>
      </c>
      <c r="N18" s="81" t="str">
        <f t="shared" si="6"/>
        <v/>
      </c>
    </row>
    <row r="19" spans="1:14" x14ac:dyDescent="0.25">
      <c r="A19" s="68" t="str">
        <f>'Front Page'!A19</f>
        <v>Student 18</v>
      </c>
      <c r="B19" s="60"/>
      <c r="C19" s="71" t="b">
        <f t="shared" si="0"/>
        <v>0</v>
      </c>
      <c r="D19" s="61"/>
      <c r="E19" s="75" t="b">
        <f t="shared" si="1"/>
        <v>0</v>
      </c>
      <c r="F19" s="61"/>
      <c r="G19" s="75" t="b">
        <f t="shared" si="2"/>
        <v>0</v>
      </c>
      <c r="H19" s="61"/>
      <c r="I19" s="75" t="b">
        <f t="shared" si="3"/>
        <v>0</v>
      </c>
      <c r="J19" s="61"/>
      <c r="K19" s="75" t="b">
        <f t="shared" si="4"/>
        <v>0</v>
      </c>
      <c r="L19" s="61"/>
      <c r="M19" s="79" t="b">
        <f t="shared" si="5"/>
        <v>0</v>
      </c>
      <c r="N19" s="80" t="str">
        <f t="shared" si="6"/>
        <v/>
      </c>
    </row>
    <row r="20" spans="1:14" x14ac:dyDescent="0.25">
      <c r="A20" s="67" t="str">
        <f>'Front Page'!A20</f>
        <v>Student 19</v>
      </c>
      <c r="B20" s="62"/>
      <c r="C20" s="72" t="b">
        <f t="shared" si="0"/>
        <v>0</v>
      </c>
      <c r="D20" s="63"/>
      <c r="E20" s="74" t="b">
        <f t="shared" si="1"/>
        <v>0</v>
      </c>
      <c r="F20" s="63"/>
      <c r="G20" s="74" t="b">
        <f t="shared" si="2"/>
        <v>0</v>
      </c>
      <c r="H20" s="63"/>
      <c r="I20" s="74" t="b">
        <f t="shared" si="3"/>
        <v>0</v>
      </c>
      <c r="J20" s="63"/>
      <c r="K20" s="74" t="b">
        <f t="shared" si="4"/>
        <v>0</v>
      </c>
      <c r="L20" s="63"/>
      <c r="M20" s="78" t="b">
        <f t="shared" si="5"/>
        <v>0</v>
      </c>
      <c r="N20" s="81" t="str">
        <f t="shared" si="6"/>
        <v/>
      </c>
    </row>
    <row r="21" spans="1:14" x14ac:dyDescent="0.25">
      <c r="A21" s="68" t="str">
        <f>'Front Page'!A21</f>
        <v>Student 20</v>
      </c>
      <c r="B21" s="60"/>
      <c r="C21" s="71" t="b">
        <f t="shared" si="0"/>
        <v>0</v>
      </c>
      <c r="D21" s="61"/>
      <c r="E21" s="75" t="b">
        <f t="shared" si="1"/>
        <v>0</v>
      </c>
      <c r="F21" s="61"/>
      <c r="G21" s="75" t="b">
        <f t="shared" si="2"/>
        <v>0</v>
      </c>
      <c r="H21" s="61"/>
      <c r="I21" s="75" t="b">
        <f t="shared" si="3"/>
        <v>0</v>
      </c>
      <c r="J21" s="61"/>
      <c r="K21" s="75" t="b">
        <f t="shared" si="4"/>
        <v>0</v>
      </c>
      <c r="L21" s="61"/>
      <c r="M21" s="79" t="b">
        <f t="shared" si="5"/>
        <v>0</v>
      </c>
      <c r="N21" s="80" t="str">
        <f t="shared" si="6"/>
        <v/>
      </c>
    </row>
    <row r="22" spans="1:14" x14ac:dyDescent="0.25">
      <c r="A22" s="67" t="str">
        <f>'Front Page'!A22</f>
        <v>Student 21</v>
      </c>
      <c r="B22" s="62"/>
      <c r="C22" s="72" t="b">
        <f t="shared" si="0"/>
        <v>0</v>
      </c>
      <c r="D22" s="63"/>
      <c r="E22" s="74" t="b">
        <f t="shared" si="1"/>
        <v>0</v>
      </c>
      <c r="F22" s="63"/>
      <c r="G22" s="74" t="b">
        <f t="shared" si="2"/>
        <v>0</v>
      </c>
      <c r="H22" s="63"/>
      <c r="I22" s="74" t="b">
        <f t="shared" si="3"/>
        <v>0</v>
      </c>
      <c r="J22" s="63"/>
      <c r="K22" s="74" t="b">
        <f t="shared" si="4"/>
        <v>0</v>
      </c>
      <c r="L22" s="63"/>
      <c r="M22" s="78" t="b">
        <f t="shared" si="5"/>
        <v>0</v>
      </c>
      <c r="N22" s="81" t="str">
        <f t="shared" si="6"/>
        <v/>
      </c>
    </row>
    <row r="23" spans="1:14" x14ac:dyDescent="0.25">
      <c r="A23" s="68" t="str">
        <f>'Front Page'!A23</f>
        <v>Student 22</v>
      </c>
      <c r="B23" s="60"/>
      <c r="C23" s="71" t="b">
        <f t="shared" si="0"/>
        <v>0</v>
      </c>
      <c r="D23" s="61"/>
      <c r="E23" s="75" t="b">
        <f t="shared" si="1"/>
        <v>0</v>
      </c>
      <c r="F23" s="61"/>
      <c r="G23" s="75" t="b">
        <f t="shared" si="2"/>
        <v>0</v>
      </c>
      <c r="H23" s="61"/>
      <c r="I23" s="75" t="b">
        <f t="shared" si="3"/>
        <v>0</v>
      </c>
      <c r="J23" s="61"/>
      <c r="K23" s="75" t="b">
        <f t="shared" si="4"/>
        <v>0</v>
      </c>
      <c r="L23" s="61"/>
      <c r="M23" s="79" t="b">
        <f t="shared" si="5"/>
        <v>0</v>
      </c>
      <c r="N23" s="80" t="str">
        <f t="shared" si="6"/>
        <v/>
      </c>
    </row>
    <row r="24" spans="1:14" x14ac:dyDescent="0.25">
      <c r="A24" s="67" t="str">
        <f>'Front Page'!A24</f>
        <v>Student 23</v>
      </c>
      <c r="B24" s="62"/>
      <c r="C24" s="72" t="b">
        <f t="shared" si="0"/>
        <v>0</v>
      </c>
      <c r="D24" s="63"/>
      <c r="E24" s="74" t="b">
        <f t="shared" si="1"/>
        <v>0</v>
      </c>
      <c r="F24" s="63"/>
      <c r="G24" s="74" t="b">
        <f t="shared" si="2"/>
        <v>0</v>
      </c>
      <c r="H24" s="63"/>
      <c r="I24" s="74" t="b">
        <f t="shared" si="3"/>
        <v>0</v>
      </c>
      <c r="J24" s="63"/>
      <c r="K24" s="74" t="b">
        <f t="shared" si="4"/>
        <v>0</v>
      </c>
      <c r="L24" s="63"/>
      <c r="M24" s="78" t="b">
        <f t="shared" si="5"/>
        <v>0</v>
      </c>
      <c r="N24" s="81" t="str">
        <f t="shared" si="6"/>
        <v/>
      </c>
    </row>
    <row r="25" spans="1:14" x14ac:dyDescent="0.25">
      <c r="A25" s="68" t="str">
        <f>'Front Page'!A25</f>
        <v>Student 24</v>
      </c>
      <c r="B25" s="60"/>
      <c r="C25" s="71" t="b">
        <f t="shared" si="0"/>
        <v>0</v>
      </c>
      <c r="D25" s="61"/>
      <c r="E25" s="75" t="b">
        <f t="shared" si="1"/>
        <v>0</v>
      </c>
      <c r="F25" s="61"/>
      <c r="G25" s="75" t="b">
        <f t="shared" si="2"/>
        <v>0</v>
      </c>
      <c r="H25" s="61"/>
      <c r="I25" s="75" t="b">
        <f t="shared" si="3"/>
        <v>0</v>
      </c>
      <c r="J25" s="61"/>
      <c r="K25" s="75" t="b">
        <f t="shared" si="4"/>
        <v>0</v>
      </c>
      <c r="L25" s="61"/>
      <c r="M25" s="79" t="b">
        <f t="shared" si="5"/>
        <v>0</v>
      </c>
      <c r="N25" s="80" t="str">
        <f t="shared" si="6"/>
        <v/>
      </c>
    </row>
    <row r="26" spans="1:14" x14ac:dyDescent="0.25">
      <c r="A26" s="67" t="str">
        <f>'Front Page'!A26</f>
        <v>Student 25</v>
      </c>
      <c r="B26" s="62"/>
      <c r="C26" s="72" t="b">
        <f t="shared" si="0"/>
        <v>0</v>
      </c>
      <c r="D26" s="63"/>
      <c r="E26" s="74" t="b">
        <f t="shared" si="1"/>
        <v>0</v>
      </c>
      <c r="F26" s="63"/>
      <c r="G26" s="74" t="b">
        <f t="shared" si="2"/>
        <v>0</v>
      </c>
      <c r="H26" s="63"/>
      <c r="I26" s="74" t="b">
        <f t="shared" si="3"/>
        <v>0</v>
      </c>
      <c r="J26" s="63"/>
      <c r="K26" s="74" t="b">
        <f t="shared" si="4"/>
        <v>0</v>
      </c>
      <c r="L26" s="63"/>
      <c r="M26" s="78" t="b">
        <f t="shared" si="5"/>
        <v>0</v>
      </c>
      <c r="N26" s="81" t="str">
        <f t="shared" si="6"/>
        <v/>
      </c>
    </row>
    <row r="27" spans="1:14" x14ac:dyDescent="0.25">
      <c r="A27" s="68" t="str">
        <f>'Front Page'!A27</f>
        <v>Student 26</v>
      </c>
      <c r="B27" s="60"/>
      <c r="C27" s="71" t="b">
        <f t="shared" si="0"/>
        <v>0</v>
      </c>
      <c r="D27" s="61"/>
      <c r="E27" s="75" t="b">
        <f t="shared" si="1"/>
        <v>0</v>
      </c>
      <c r="F27" s="61"/>
      <c r="G27" s="75" t="b">
        <f t="shared" si="2"/>
        <v>0</v>
      </c>
      <c r="H27" s="61"/>
      <c r="I27" s="75" t="b">
        <f t="shared" si="3"/>
        <v>0</v>
      </c>
      <c r="J27" s="61"/>
      <c r="K27" s="75" t="b">
        <f t="shared" si="4"/>
        <v>0</v>
      </c>
      <c r="L27" s="61"/>
      <c r="M27" s="79" t="b">
        <f t="shared" si="5"/>
        <v>0</v>
      </c>
      <c r="N27" s="80" t="str">
        <f t="shared" si="6"/>
        <v/>
      </c>
    </row>
    <row r="28" spans="1:14" x14ac:dyDescent="0.25">
      <c r="A28" s="67" t="str">
        <f>'Front Page'!A28</f>
        <v>Student 27</v>
      </c>
      <c r="B28" s="62"/>
      <c r="C28" s="72" t="b">
        <f t="shared" si="0"/>
        <v>0</v>
      </c>
      <c r="D28" s="63"/>
      <c r="E28" s="74" t="b">
        <f t="shared" si="1"/>
        <v>0</v>
      </c>
      <c r="F28" s="63"/>
      <c r="G28" s="74" t="b">
        <f t="shared" si="2"/>
        <v>0</v>
      </c>
      <c r="H28" s="63"/>
      <c r="I28" s="74" t="b">
        <f t="shared" si="3"/>
        <v>0</v>
      </c>
      <c r="J28" s="63"/>
      <c r="K28" s="74" t="b">
        <f t="shared" si="4"/>
        <v>0</v>
      </c>
      <c r="L28" s="63"/>
      <c r="M28" s="78" t="b">
        <f t="shared" si="5"/>
        <v>0</v>
      </c>
      <c r="N28" s="81" t="str">
        <f t="shared" si="6"/>
        <v/>
      </c>
    </row>
    <row r="29" spans="1:14" x14ac:dyDescent="0.25">
      <c r="A29" s="68" t="str">
        <f>'Front Page'!A29</f>
        <v>Student 28</v>
      </c>
      <c r="B29" s="60"/>
      <c r="C29" s="71" t="b">
        <f t="shared" si="0"/>
        <v>0</v>
      </c>
      <c r="D29" s="61"/>
      <c r="E29" s="75" t="b">
        <f t="shared" si="1"/>
        <v>0</v>
      </c>
      <c r="F29" s="61"/>
      <c r="G29" s="75" t="b">
        <f t="shared" si="2"/>
        <v>0</v>
      </c>
      <c r="H29" s="61"/>
      <c r="I29" s="75" t="b">
        <f t="shared" si="3"/>
        <v>0</v>
      </c>
      <c r="J29" s="61"/>
      <c r="K29" s="75" t="b">
        <f t="shared" si="4"/>
        <v>0</v>
      </c>
      <c r="L29" s="61"/>
      <c r="M29" s="79" t="b">
        <f t="shared" si="5"/>
        <v>0</v>
      </c>
      <c r="N29" s="80" t="str">
        <f t="shared" si="6"/>
        <v/>
      </c>
    </row>
    <row r="30" spans="1:14" x14ac:dyDescent="0.25">
      <c r="A30" s="67" t="str">
        <f>'Front Page'!A30</f>
        <v>Student 29</v>
      </c>
      <c r="B30" s="62"/>
      <c r="C30" s="72" t="b">
        <f t="shared" si="0"/>
        <v>0</v>
      </c>
      <c r="D30" s="63"/>
      <c r="E30" s="74" t="b">
        <f t="shared" si="1"/>
        <v>0</v>
      </c>
      <c r="F30" s="63"/>
      <c r="G30" s="74" t="b">
        <f t="shared" si="2"/>
        <v>0</v>
      </c>
      <c r="H30" s="63"/>
      <c r="I30" s="74" t="b">
        <f t="shared" si="3"/>
        <v>0</v>
      </c>
      <c r="J30" s="63"/>
      <c r="K30" s="74" t="b">
        <f t="shared" si="4"/>
        <v>0</v>
      </c>
      <c r="L30" s="63"/>
      <c r="M30" s="78" t="b">
        <f t="shared" si="5"/>
        <v>0</v>
      </c>
      <c r="N30" s="81" t="str">
        <f t="shared" si="6"/>
        <v/>
      </c>
    </row>
    <row r="31" spans="1:14" x14ac:dyDescent="0.25">
      <c r="A31" s="68" t="str">
        <f>'Front Page'!A31</f>
        <v>Student 30</v>
      </c>
      <c r="B31" s="60"/>
      <c r="C31" s="71" t="b">
        <f t="shared" si="0"/>
        <v>0</v>
      </c>
      <c r="D31" s="61"/>
      <c r="E31" s="75" t="b">
        <f t="shared" si="1"/>
        <v>0</v>
      </c>
      <c r="F31" s="61"/>
      <c r="G31" s="75" t="b">
        <f t="shared" si="2"/>
        <v>0</v>
      </c>
      <c r="H31" s="61"/>
      <c r="I31" s="75" t="b">
        <f t="shared" si="3"/>
        <v>0</v>
      </c>
      <c r="J31" s="61"/>
      <c r="K31" s="75" t="b">
        <f t="shared" si="4"/>
        <v>0</v>
      </c>
      <c r="L31" s="61"/>
      <c r="M31" s="79" t="b">
        <f t="shared" si="5"/>
        <v>0</v>
      </c>
      <c r="N31" s="80" t="str">
        <f t="shared" si="6"/>
        <v/>
      </c>
    </row>
    <row r="32" spans="1:14" x14ac:dyDescent="0.25">
      <c r="A32" s="67" t="str">
        <f>'Front Page'!A32</f>
        <v>Student 31</v>
      </c>
      <c r="B32" s="62"/>
      <c r="C32" s="72" t="b">
        <f t="shared" si="0"/>
        <v>0</v>
      </c>
      <c r="D32" s="63"/>
      <c r="E32" s="74" t="b">
        <f t="shared" si="1"/>
        <v>0</v>
      </c>
      <c r="F32" s="63"/>
      <c r="G32" s="74" t="b">
        <f t="shared" si="2"/>
        <v>0</v>
      </c>
      <c r="H32" s="63"/>
      <c r="I32" s="74" t="b">
        <f t="shared" si="3"/>
        <v>0</v>
      </c>
      <c r="J32" s="63"/>
      <c r="K32" s="74" t="b">
        <f t="shared" si="4"/>
        <v>0</v>
      </c>
      <c r="L32" s="63"/>
      <c r="M32" s="78" t="b">
        <f t="shared" si="5"/>
        <v>0</v>
      </c>
      <c r="N32" s="81" t="str">
        <f t="shared" si="6"/>
        <v/>
      </c>
    </row>
    <row r="33" spans="1:14" x14ac:dyDescent="0.25">
      <c r="A33" s="68" t="str">
        <f>'Front Page'!A33</f>
        <v>Student 32</v>
      </c>
      <c r="B33" s="60"/>
      <c r="C33" s="71" t="b">
        <f t="shared" si="0"/>
        <v>0</v>
      </c>
      <c r="D33" s="61"/>
      <c r="E33" s="75" t="b">
        <f t="shared" si="1"/>
        <v>0</v>
      </c>
      <c r="F33" s="61"/>
      <c r="G33" s="75" t="b">
        <f t="shared" si="2"/>
        <v>0</v>
      </c>
      <c r="H33" s="61"/>
      <c r="I33" s="75" t="b">
        <f t="shared" si="3"/>
        <v>0</v>
      </c>
      <c r="J33" s="61"/>
      <c r="K33" s="75" t="b">
        <f t="shared" si="4"/>
        <v>0</v>
      </c>
      <c r="L33" s="61"/>
      <c r="M33" s="79" t="b">
        <f t="shared" si="5"/>
        <v>0</v>
      </c>
      <c r="N33" s="80" t="str">
        <f t="shared" si="6"/>
        <v/>
      </c>
    </row>
    <row r="34" spans="1:14" x14ac:dyDescent="0.25">
      <c r="A34" s="67" t="str">
        <f>'Front Page'!A34</f>
        <v>Student 33</v>
      </c>
      <c r="B34" s="62"/>
      <c r="C34" s="72" t="b">
        <f t="shared" si="0"/>
        <v>0</v>
      </c>
      <c r="D34" s="63"/>
      <c r="E34" s="74" t="b">
        <f t="shared" si="1"/>
        <v>0</v>
      </c>
      <c r="F34" s="63"/>
      <c r="G34" s="74" t="b">
        <f t="shared" si="2"/>
        <v>0</v>
      </c>
      <c r="H34" s="63"/>
      <c r="I34" s="74" t="b">
        <f t="shared" si="3"/>
        <v>0</v>
      </c>
      <c r="J34" s="63"/>
      <c r="K34" s="74" t="b">
        <f t="shared" si="4"/>
        <v>0</v>
      </c>
      <c r="L34" s="63"/>
      <c r="M34" s="78" t="b">
        <f t="shared" si="5"/>
        <v>0</v>
      </c>
      <c r="N34" s="81" t="str">
        <f t="shared" si="6"/>
        <v/>
      </c>
    </row>
    <row r="35" spans="1:14" x14ac:dyDescent="0.25">
      <c r="A35" s="68" t="str">
        <f>'Front Page'!A35</f>
        <v>Student 34</v>
      </c>
      <c r="B35" s="60"/>
      <c r="C35" s="71" t="b">
        <f t="shared" si="0"/>
        <v>0</v>
      </c>
      <c r="D35" s="61"/>
      <c r="E35" s="75" t="b">
        <f t="shared" si="1"/>
        <v>0</v>
      </c>
      <c r="F35" s="61"/>
      <c r="G35" s="75" t="b">
        <f t="shared" si="2"/>
        <v>0</v>
      </c>
      <c r="H35" s="61"/>
      <c r="I35" s="75" t="b">
        <f t="shared" si="3"/>
        <v>0</v>
      </c>
      <c r="J35" s="61"/>
      <c r="K35" s="75" t="b">
        <f t="shared" si="4"/>
        <v>0</v>
      </c>
      <c r="L35" s="61"/>
      <c r="M35" s="79" t="b">
        <f t="shared" si="5"/>
        <v>0</v>
      </c>
      <c r="N35" s="80" t="str">
        <f t="shared" si="6"/>
        <v/>
      </c>
    </row>
    <row r="36" spans="1:14" x14ac:dyDescent="0.25">
      <c r="A36" s="67" t="str">
        <f>'Front Page'!A36</f>
        <v>Student 35</v>
      </c>
      <c r="B36" s="62"/>
      <c r="C36" s="72" t="b">
        <f t="shared" si="0"/>
        <v>0</v>
      </c>
      <c r="D36" s="63"/>
      <c r="E36" s="74" t="b">
        <f t="shared" si="1"/>
        <v>0</v>
      </c>
      <c r="F36" s="63"/>
      <c r="G36" s="74" t="b">
        <f t="shared" si="2"/>
        <v>0</v>
      </c>
      <c r="H36" s="63"/>
      <c r="I36" s="74" t="b">
        <f t="shared" si="3"/>
        <v>0</v>
      </c>
      <c r="J36" s="63"/>
      <c r="K36" s="74" t="b">
        <f t="shared" si="4"/>
        <v>0</v>
      </c>
      <c r="L36" s="63"/>
      <c r="M36" s="78" t="b">
        <f t="shared" si="5"/>
        <v>0</v>
      </c>
      <c r="N36" s="81" t="str">
        <f t="shared" si="6"/>
        <v/>
      </c>
    </row>
    <row r="37" spans="1:14" x14ac:dyDescent="0.25">
      <c r="A37" s="68" t="str">
        <f>'Front Page'!A37</f>
        <v>Student 36</v>
      </c>
      <c r="B37" s="60"/>
      <c r="C37" s="71" t="b">
        <f t="shared" si="0"/>
        <v>0</v>
      </c>
      <c r="D37" s="61"/>
      <c r="E37" s="75" t="b">
        <f t="shared" si="1"/>
        <v>0</v>
      </c>
      <c r="F37" s="61"/>
      <c r="G37" s="75" t="b">
        <f t="shared" si="2"/>
        <v>0</v>
      </c>
      <c r="H37" s="61"/>
      <c r="I37" s="75" t="b">
        <f t="shared" si="3"/>
        <v>0</v>
      </c>
      <c r="J37" s="61"/>
      <c r="K37" s="75" t="b">
        <f t="shared" si="4"/>
        <v>0</v>
      </c>
      <c r="L37" s="61"/>
      <c r="M37" s="79" t="b">
        <f t="shared" si="5"/>
        <v>0</v>
      </c>
      <c r="N37" s="80" t="str">
        <f t="shared" si="6"/>
        <v/>
      </c>
    </row>
    <row r="38" spans="1:14" x14ac:dyDescent="0.25">
      <c r="A38" s="67" t="str">
        <f>'Front Page'!A38</f>
        <v>Student 37</v>
      </c>
      <c r="B38" s="62"/>
      <c r="C38" s="72" t="b">
        <f t="shared" si="0"/>
        <v>0</v>
      </c>
      <c r="D38" s="63"/>
      <c r="E38" s="74" t="b">
        <f t="shared" si="1"/>
        <v>0</v>
      </c>
      <c r="F38" s="63"/>
      <c r="G38" s="74" t="b">
        <f t="shared" si="2"/>
        <v>0</v>
      </c>
      <c r="H38" s="63"/>
      <c r="I38" s="74" t="b">
        <f t="shared" si="3"/>
        <v>0</v>
      </c>
      <c r="J38" s="63"/>
      <c r="K38" s="74" t="b">
        <f t="shared" si="4"/>
        <v>0</v>
      </c>
      <c r="L38" s="63"/>
      <c r="M38" s="78" t="b">
        <f t="shared" si="5"/>
        <v>0</v>
      </c>
      <c r="N38" s="81" t="str">
        <f t="shared" si="6"/>
        <v/>
      </c>
    </row>
    <row r="39" spans="1:14" x14ac:dyDescent="0.25">
      <c r="A39" s="68" t="str">
        <f>'Front Page'!A39</f>
        <v>Student 38</v>
      </c>
      <c r="B39" s="60"/>
      <c r="C39" s="71" t="b">
        <f t="shared" si="0"/>
        <v>0</v>
      </c>
      <c r="D39" s="61"/>
      <c r="E39" s="75" t="b">
        <f t="shared" si="1"/>
        <v>0</v>
      </c>
      <c r="F39" s="61"/>
      <c r="G39" s="75" t="b">
        <f t="shared" si="2"/>
        <v>0</v>
      </c>
      <c r="H39" s="61"/>
      <c r="I39" s="75" t="b">
        <f t="shared" si="3"/>
        <v>0</v>
      </c>
      <c r="J39" s="61"/>
      <c r="K39" s="75" t="b">
        <f t="shared" si="4"/>
        <v>0</v>
      </c>
      <c r="L39" s="61"/>
      <c r="M39" s="79" t="b">
        <f t="shared" si="5"/>
        <v>0</v>
      </c>
      <c r="N39" s="80" t="str">
        <f t="shared" si="6"/>
        <v/>
      </c>
    </row>
    <row r="40" spans="1:14" x14ac:dyDescent="0.25">
      <c r="A40" s="67" t="str">
        <f>'Front Page'!A40</f>
        <v>Student 39</v>
      </c>
      <c r="B40" s="62"/>
      <c r="C40" s="72" t="b">
        <f t="shared" si="0"/>
        <v>0</v>
      </c>
      <c r="D40" s="63"/>
      <c r="E40" s="74" t="b">
        <f t="shared" si="1"/>
        <v>0</v>
      </c>
      <c r="F40" s="63"/>
      <c r="G40" s="74" t="b">
        <f t="shared" si="2"/>
        <v>0</v>
      </c>
      <c r="H40" s="63"/>
      <c r="I40" s="74" t="b">
        <f t="shared" si="3"/>
        <v>0</v>
      </c>
      <c r="J40" s="63"/>
      <c r="K40" s="74" t="b">
        <f t="shared" si="4"/>
        <v>0</v>
      </c>
      <c r="L40" s="63"/>
      <c r="M40" s="78" t="b">
        <f t="shared" si="5"/>
        <v>0</v>
      </c>
      <c r="N40" s="81" t="str">
        <f t="shared" si="6"/>
        <v/>
      </c>
    </row>
    <row r="41" spans="1:14" ht="16.5" thickBot="1" x14ac:dyDescent="0.3">
      <c r="A41" s="69" t="str">
        <f>'Front Page'!A41</f>
        <v>Student 40</v>
      </c>
      <c r="B41" s="64"/>
      <c r="C41" s="73" t="b">
        <f t="shared" si="0"/>
        <v>0</v>
      </c>
      <c r="D41" s="65"/>
      <c r="E41" s="76" t="b">
        <f t="shared" si="1"/>
        <v>0</v>
      </c>
      <c r="F41" s="65"/>
      <c r="G41" s="76" t="b">
        <f t="shared" si="2"/>
        <v>0</v>
      </c>
      <c r="H41" s="65"/>
      <c r="I41" s="76" t="b">
        <f t="shared" si="3"/>
        <v>0</v>
      </c>
      <c r="J41" s="65"/>
      <c r="K41" s="76" t="b">
        <f t="shared" si="4"/>
        <v>0</v>
      </c>
      <c r="L41" s="65"/>
      <c r="M41" s="82" t="b">
        <f t="shared" si="5"/>
        <v>0</v>
      </c>
      <c r="N41" s="83" t="str">
        <f t="shared" si="6"/>
        <v/>
      </c>
    </row>
    <row r="42" spans="1:14" ht="16.5" thickTop="1" x14ac:dyDescent="0.25">
      <c r="L42" s="66"/>
    </row>
  </sheetData>
  <sheetProtection sheet="1" objects="1" scenarios="1"/>
  <dataValidations count="5">
    <dataValidation type="list" allowBlank="1" showInputMessage="1" showErrorMessage="1" sqref="B2:B41">
      <formula1>$O$2:$O$6</formula1>
    </dataValidation>
    <dataValidation type="list" allowBlank="1" showInputMessage="1" showErrorMessage="1" sqref="D2:D41">
      <formula1>$P$2:$P$6</formula1>
    </dataValidation>
    <dataValidation type="list" allowBlank="1" showInputMessage="1" showErrorMessage="1" sqref="F2:F41 H2">
      <formula1>$Q$2:$Q$6</formula1>
    </dataValidation>
    <dataValidation type="list" allowBlank="1" showInputMessage="1" showErrorMessage="1" sqref="J2:J41 H3:H41">
      <formula1>$R$2:$R$6</formula1>
    </dataValidation>
    <dataValidation type="list" allowBlank="1" showInputMessage="1" showErrorMessage="1" sqref="L2:L42">
      <formula1>$S$2:$S$6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workbookViewId="0">
      <pane xSplit="1" ySplit="1" topLeftCell="F2" activePane="bottomRight" state="frozen"/>
      <selection pane="topRight" activeCell="B1" sqref="B1"/>
      <selection pane="bottomLeft" activeCell="A2" sqref="A2"/>
      <selection pane="bottomRight" activeCell="F24" sqref="F24"/>
    </sheetView>
  </sheetViews>
  <sheetFormatPr defaultRowHeight="15.75" x14ac:dyDescent="0.25"/>
  <cols>
    <col min="1" max="1" width="20.625" style="44" customWidth="1"/>
    <col min="2" max="2" width="41.625" style="38" bestFit="1" customWidth="1"/>
    <col min="3" max="3" width="9" style="44" hidden="1" customWidth="1"/>
    <col min="4" max="4" width="72.5" style="38" bestFit="1" customWidth="1"/>
    <col min="5" max="5" width="0" style="44" hidden="1" customWidth="1"/>
    <col min="6" max="6" width="82.125" style="38" bestFit="1" customWidth="1"/>
    <col min="7" max="7" width="0" style="44" hidden="1" customWidth="1"/>
    <col min="8" max="8" width="9" style="44"/>
    <col min="9" max="9" width="41.625" style="38" hidden="1" customWidth="1"/>
    <col min="10" max="10" width="72.375" style="38" hidden="1" customWidth="1"/>
    <col min="11" max="11" width="82.125" style="38" hidden="1" customWidth="1"/>
    <col min="12" max="16384" width="9" style="38"/>
  </cols>
  <sheetData>
    <row r="1" spans="1:11" ht="33" customHeight="1" thickTop="1" thickBot="1" x14ac:dyDescent="0.3">
      <c r="A1" s="10">
        <v>9.4</v>
      </c>
      <c r="B1" s="11" t="s">
        <v>107</v>
      </c>
      <c r="C1" s="55"/>
      <c r="D1" s="11" t="s">
        <v>108</v>
      </c>
      <c r="E1" s="55"/>
      <c r="F1" s="11" t="s">
        <v>109</v>
      </c>
      <c r="G1" s="77"/>
      <c r="H1" s="13" t="s">
        <v>44</v>
      </c>
    </row>
    <row r="2" spans="1:11" ht="16.5" thickTop="1" x14ac:dyDescent="0.25">
      <c r="A2" s="54" t="str">
        <f>'Front Page'!A2:A41</f>
        <v>Student 1</v>
      </c>
      <c r="B2" s="51"/>
      <c r="C2" s="86" t="b">
        <f>IF(B2="5 - Can explain all 6 skill-related components",5,IF(B2="4 - Can explain 4 skill-related components",4,IF(B2="3 - Can explain 3 skill-related components",3,IF(B2="2 - Can explain at least 1 skill-related component",2,IF(B2="1 - Cannot explain any skill-related components",1)))))</f>
        <v>0</v>
      </c>
      <c r="D2" s="87"/>
      <c r="E2" s="86" t="b">
        <f>IF(D2="5 - Have completed and logged 100% of teacher-selected and self-selected appraisals",5,IF(D2="4 - Have completed and logged 90% of teacher-selected and self-selected appraisals",4,IF(D2="3 - Have completed and logged 80% of teacher-selected and self-selected appraisals",3,IF(D2="2 - Have completed and logged 60% of teacher-selected and self-selected appraisals",2,IF(D2="1 - Has not completed appraisals",1)))))</f>
        <v>0</v>
      </c>
      <c r="F2" s="87"/>
      <c r="G2" s="52" t="b">
        <f>IF(F2="5 - Can correctly demonstrate technique that develops skill for at least 5 skill-related components",5,IF(F2="4 - Can correctly demonstrate technique that develops skill for at least 4 skill-related components",4,IF(F2="3 - Can correctly demonstrate technique that develops skill for at least 3 skill-related components",3,IF(F2="2 - Can correctly demonstrate technique that develops skill for at least 2 skill-related components",2,IF(F2="1 - Has not created personal skill-related fitness plan",1)))))</f>
        <v>0</v>
      </c>
      <c r="H2" s="162" t="str">
        <f>IFERROR(AVERAGE(C2, E2, G2), "")</f>
        <v/>
      </c>
      <c r="I2" s="38" t="s">
        <v>110</v>
      </c>
      <c r="J2" s="38" t="s">
        <v>111</v>
      </c>
      <c r="K2" s="38" t="s">
        <v>112</v>
      </c>
    </row>
    <row r="3" spans="1:11" x14ac:dyDescent="0.25">
      <c r="A3" s="42" t="str">
        <f>'Front Page'!A3:A42</f>
        <v>Student 2</v>
      </c>
      <c r="B3" s="39"/>
      <c r="C3" s="85" t="b">
        <f>IF(B3="5 - Can explain all 6 skill-related components",5,IF(B3="4 - Can explain 4 skill-related components",4,IF(B3="3 - Can explain 3 skill-related components",3,IF(B3="2 - Can explain at least 1 skill-related component",2,IF(B3="1 - Cannot explain any skill-related components",1)))))</f>
        <v>0</v>
      </c>
      <c r="D3" s="84"/>
      <c r="E3" s="85" t="b">
        <f t="shared" ref="E3:E41" si="0">IF(D3="5 - Have completed and logged 100% of teacher-selected and self-selected appraisals",5,IF(D3="4 - Have completed and logged 90% of teacher-selected and self-selected appraisals",4,IF(D3="3 - Have completed and logged 80% of teacher-selected and self-selected appraisals",3,IF(D3="2 - Have completed and logged 60% of teacher-selected and self-selected appraisals",2,IF(D3="1 - Has not completed appraisals",1)))))</f>
        <v>0</v>
      </c>
      <c r="F3" s="84"/>
      <c r="G3" s="46" t="b">
        <f t="shared" ref="G3:G41" si="1">IF(F3="5 - Can correctly demonstrate technique that develops skill for at least 5 skill-related components",5,IF(F3="4 - Can correctly demonstrate technique that develops skill for at least 4 skill-related components",4,IF(F3="3 - Can correctly demonstrate technique that develops skill for at least 3 skill-related components",3,IF(F3="2 - Can correctly demonstrate technique that develops skill for at least 2 skill-related components",2,IF(F3="1 - Has not created personal skill-related fitness plan",1)))))</f>
        <v>0</v>
      </c>
      <c r="H3" s="171" t="str">
        <f t="shared" ref="H3:H41" si="2">IFERROR(AVERAGE(C3, E3, G3), "")</f>
        <v/>
      </c>
      <c r="I3" s="38" t="s">
        <v>113</v>
      </c>
      <c r="J3" s="38" t="s">
        <v>114</v>
      </c>
      <c r="K3" s="38" t="s">
        <v>115</v>
      </c>
    </row>
    <row r="4" spans="1:11" x14ac:dyDescent="0.25">
      <c r="A4" s="54" t="str">
        <f>'Front Page'!A4:A43</f>
        <v>Student 3</v>
      </c>
      <c r="B4" s="51"/>
      <c r="C4" s="86" t="b">
        <f t="shared" ref="C4:C41" si="3">IF(B4="5 - Can explain all 6 skill-related components",5,IF(B4="4 - Can explain 4 skill-related components",4,IF(B4="3 - Can explain 3 skill-related components",3,IF(B4="2 - Can explain at least 1 skill-related component",2,IF(B4="1 - Cannot explain any skill-related components",1)))))</f>
        <v>0</v>
      </c>
      <c r="D4" s="87"/>
      <c r="E4" s="86" t="b">
        <f t="shared" si="0"/>
        <v>0</v>
      </c>
      <c r="F4" s="87"/>
      <c r="G4" s="52" t="b">
        <f t="shared" si="1"/>
        <v>0</v>
      </c>
      <c r="H4" s="166" t="str">
        <f t="shared" si="2"/>
        <v/>
      </c>
      <c r="I4" s="38" t="s">
        <v>116</v>
      </c>
      <c r="J4" s="38" t="s">
        <v>117</v>
      </c>
      <c r="K4" s="38" t="s">
        <v>118</v>
      </c>
    </row>
    <row r="5" spans="1:11" x14ac:dyDescent="0.25">
      <c r="A5" s="42" t="str">
        <f>'Front Page'!A5:A44</f>
        <v>Student 4</v>
      </c>
      <c r="B5" s="39"/>
      <c r="C5" s="85" t="b">
        <f t="shared" si="3"/>
        <v>0</v>
      </c>
      <c r="D5" s="84"/>
      <c r="E5" s="85" t="b">
        <f t="shared" si="0"/>
        <v>0</v>
      </c>
      <c r="F5" s="84"/>
      <c r="G5" s="46" t="b">
        <f t="shared" si="1"/>
        <v>0</v>
      </c>
      <c r="H5" s="171" t="str">
        <f t="shared" si="2"/>
        <v/>
      </c>
      <c r="I5" s="38" t="s">
        <v>119</v>
      </c>
      <c r="J5" s="38" t="s">
        <v>120</v>
      </c>
      <c r="K5" s="38" t="s">
        <v>121</v>
      </c>
    </row>
    <row r="6" spans="1:11" x14ac:dyDescent="0.25">
      <c r="A6" s="54" t="str">
        <f>'Front Page'!A6:A45</f>
        <v>Student 5</v>
      </c>
      <c r="B6" s="51"/>
      <c r="C6" s="86" t="b">
        <f t="shared" si="3"/>
        <v>0</v>
      </c>
      <c r="D6" s="87"/>
      <c r="E6" s="86" t="b">
        <f t="shared" si="0"/>
        <v>0</v>
      </c>
      <c r="F6" s="87"/>
      <c r="G6" s="52" t="b">
        <f t="shared" si="1"/>
        <v>0</v>
      </c>
      <c r="H6" s="166" t="str">
        <f t="shared" si="2"/>
        <v/>
      </c>
      <c r="I6" s="38" t="s">
        <v>122</v>
      </c>
      <c r="J6" s="38" t="s">
        <v>123</v>
      </c>
      <c r="K6" s="38" t="s">
        <v>124</v>
      </c>
    </row>
    <row r="7" spans="1:11" x14ac:dyDescent="0.25">
      <c r="A7" s="42" t="str">
        <f>'Front Page'!A7:A46</f>
        <v>Student 6</v>
      </c>
      <c r="B7" s="39"/>
      <c r="C7" s="85" t="b">
        <f t="shared" si="3"/>
        <v>0</v>
      </c>
      <c r="D7" s="84"/>
      <c r="E7" s="85" t="b">
        <f t="shared" si="0"/>
        <v>0</v>
      </c>
      <c r="F7" s="84"/>
      <c r="G7" s="46" t="b">
        <f t="shared" si="1"/>
        <v>0</v>
      </c>
      <c r="H7" s="171" t="str">
        <f t="shared" si="2"/>
        <v/>
      </c>
    </row>
    <row r="8" spans="1:11" x14ac:dyDescent="0.25">
      <c r="A8" s="54" t="str">
        <f>'Front Page'!A8:A47</f>
        <v>Student 7</v>
      </c>
      <c r="B8" s="51"/>
      <c r="C8" s="86" t="b">
        <f t="shared" si="3"/>
        <v>0</v>
      </c>
      <c r="D8" s="87"/>
      <c r="E8" s="86" t="b">
        <f t="shared" si="0"/>
        <v>0</v>
      </c>
      <c r="F8" s="87"/>
      <c r="G8" s="52" t="b">
        <f t="shared" si="1"/>
        <v>0</v>
      </c>
      <c r="H8" s="166" t="str">
        <f t="shared" si="2"/>
        <v/>
      </c>
    </row>
    <row r="9" spans="1:11" x14ac:dyDescent="0.25">
      <c r="A9" s="42" t="str">
        <f>'Front Page'!A9:A48</f>
        <v>Student 8</v>
      </c>
      <c r="B9" s="39"/>
      <c r="C9" s="85" t="b">
        <f t="shared" si="3"/>
        <v>0</v>
      </c>
      <c r="D9" s="84"/>
      <c r="E9" s="85" t="b">
        <f t="shared" si="0"/>
        <v>0</v>
      </c>
      <c r="F9" s="84"/>
      <c r="G9" s="46" t="b">
        <f t="shared" si="1"/>
        <v>0</v>
      </c>
      <c r="H9" s="171" t="str">
        <f t="shared" si="2"/>
        <v/>
      </c>
    </row>
    <row r="10" spans="1:11" x14ac:dyDescent="0.25">
      <c r="A10" s="54" t="str">
        <f>'Front Page'!A10:A49</f>
        <v>Student 9</v>
      </c>
      <c r="B10" s="51"/>
      <c r="C10" s="86" t="b">
        <f t="shared" si="3"/>
        <v>0</v>
      </c>
      <c r="D10" s="87"/>
      <c r="E10" s="86" t="b">
        <f t="shared" si="0"/>
        <v>0</v>
      </c>
      <c r="F10" s="87"/>
      <c r="G10" s="52" t="b">
        <f t="shared" si="1"/>
        <v>0</v>
      </c>
      <c r="H10" s="166" t="str">
        <f t="shared" si="2"/>
        <v/>
      </c>
    </row>
    <row r="11" spans="1:11" x14ac:dyDescent="0.25">
      <c r="A11" s="42" t="str">
        <f>'Front Page'!A11:A50</f>
        <v>Student 10</v>
      </c>
      <c r="B11" s="39"/>
      <c r="C11" s="85" t="b">
        <f t="shared" si="3"/>
        <v>0</v>
      </c>
      <c r="D11" s="84"/>
      <c r="E11" s="85" t="b">
        <f t="shared" si="0"/>
        <v>0</v>
      </c>
      <c r="F11" s="84"/>
      <c r="G11" s="46" t="b">
        <f t="shared" si="1"/>
        <v>0</v>
      </c>
      <c r="H11" s="171" t="str">
        <f t="shared" si="2"/>
        <v/>
      </c>
    </row>
    <row r="12" spans="1:11" x14ac:dyDescent="0.25">
      <c r="A12" s="54" t="str">
        <f>'Front Page'!A12:A51</f>
        <v>Student 11</v>
      </c>
      <c r="B12" s="51"/>
      <c r="C12" s="86" t="b">
        <f t="shared" si="3"/>
        <v>0</v>
      </c>
      <c r="D12" s="87"/>
      <c r="E12" s="86" t="b">
        <f t="shared" si="0"/>
        <v>0</v>
      </c>
      <c r="F12" s="87"/>
      <c r="G12" s="52" t="b">
        <f t="shared" si="1"/>
        <v>0</v>
      </c>
      <c r="H12" s="166" t="str">
        <f t="shared" si="2"/>
        <v/>
      </c>
    </row>
    <row r="13" spans="1:11" x14ac:dyDescent="0.25">
      <c r="A13" s="42" t="str">
        <f>'Front Page'!A13:A52</f>
        <v>Student 12</v>
      </c>
      <c r="B13" s="39"/>
      <c r="C13" s="85" t="b">
        <f t="shared" si="3"/>
        <v>0</v>
      </c>
      <c r="D13" s="84"/>
      <c r="E13" s="85" t="b">
        <f t="shared" si="0"/>
        <v>0</v>
      </c>
      <c r="F13" s="84"/>
      <c r="G13" s="46" t="b">
        <f t="shared" si="1"/>
        <v>0</v>
      </c>
      <c r="H13" s="171" t="str">
        <f t="shared" si="2"/>
        <v/>
      </c>
    </row>
    <row r="14" spans="1:11" x14ac:dyDescent="0.25">
      <c r="A14" s="54" t="str">
        <f>'Front Page'!A14:A53</f>
        <v>Student 13</v>
      </c>
      <c r="B14" s="51"/>
      <c r="C14" s="86" t="b">
        <f t="shared" si="3"/>
        <v>0</v>
      </c>
      <c r="D14" s="87"/>
      <c r="E14" s="86" t="b">
        <f t="shared" si="0"/>
        <v>0</v>
      </c>
      <c r="F14" s="87"/>
      <c r="G14" s="52" t="b">
        <f t="shared" si="1"/>
        <v>0</v>
      </c>
      <c r="H14" s="166" t="str">
        <f t="shared" si="2"/>
        <v/>
      </c>
    </row>
    <row r="15" spans="1:11" x14ac:dyDescent="0.25">
      <c r="A15" s="42" t="str">
        <f>'Front Page'!A15:A54</f>
        <v>Student 14</v>
      </c>
      <c r="B15" s="39"/>
      <c r="C15" s="85" t="b">
        <f t="shared" si="3"/>
        <v>0</v>
      </c>
      <c r="D15" s="84"/>
      <c r="E15" s="85" t="b">
        <f t="shared" si="0"/>
        <v>0</v>
      </c>
      <c r="F15" s="84"/>
      <c r="G15" s="46" t="b">
        <f t="shared" si="1"/>
        <v>0</v>
      </c>
      <c r="H15" s="171" t="str">
        <f t="shared" si="2"/>
        <v/>
      </c>
    </row>
    <row r="16" spans="1:11" x14ac:dyDescent="0.25">
      <c r="A16" s="54" t="str">
        <f>'Front Page'!A16:A55</f>
        <v>Student 15</v>
      </c>
      <c r="B16" s="51"/>
      <c r="C16" s="86" t="b">
        <f t="shared" si="3"/>
        <v>0</v>
      </c>
      <c r="D16" s="87"/>
      <c r="E16" s="86" t="b">
        <f t="shared" si="0"/>
        <v>0</v>
      </c>
      <c r="F16" s="87"/>
      <c r="G16" s="52" t="b">
        <f t="shared" si="1"/>
        <v>0</v>
      </c>
      <c r="H16" s="166" t="str">
        <f t="shared" si="2"/>
        <v/>
      </c>
    </row>
    <row r="17" spans="1:8" x14ac:dyDescent="0.25">
      <c r="A17" s="42" t="str">
        <f>'Front Page'!A17:A56</f>
        <v>Student 16</v>
      </c>
      <c r="B17" s="39"/>
      <c r="C17" s="85" t="b">
        <f t="shared" si="3"/>
        <v>0</v>
      </c>
      <c r="D17" s="84"/>
      <c r="E17" s="85" t="b">
        <f t="shared" si="0"/>
        <v>0</v>
      </c>
      <c r="F17" s="84"/>
      <c r="G17" s="46" t="b">
        <f t="shared" si="1"/>
        <v>0</v>
      </c>
      <c r="H17" s="171" t="str">
        <f t="shared" si="2"/>
        <v/>
      </c>
    </row>
    <row r="18" spans="1:8" x14ac:dyDescent="0.25">
      <c r="A18" s="54" t="str">
        <f>'Front Page'!A18:A57</f>
        <v>Student 17</v>
      </c>
      <c r="B18" s="51"/>
      <c r="C18" s="86" t="b">
        <f t="shared" si="3"/>
        <v>0</v>
      </c>
      <c r="D18" s="87"/>
      <c r="E18" s="86" t="b">
        <f t="shared" si="0"/>
        <v>0</v>
      </c>
      <c r="F18" s="87"/>
      <c r="G18" s="52" t="b">
        <f t="shared" si="1"/>
        <v>0</v>
      </c>
      <c r="H18" s="166" t="str">
        <f t="shared" si="2"/>
        <v/>
      </c>
    </row>
    <row r="19" spans="1:8" x14ac:dyDescent="0.25">
      <c r="A19" s="42" t="str">
        <f>'Front Page'!A19:A58</f>
        <v>Student 18</v>
      </c>
      <c r="B19" s="39"/>
      <c r="C19" s="85" t="b">
        <f t="shared" si="3"/>
        <v>0</v>
      </c>
      <c r="D19" s="84"/>
      <c r="E19" s="85" t="b">
        <f t="shared" si="0"/>
        <v>0</v>
      </c>
      <c r="F19" s="84"/>
      <c r="G19" s="46" t="b">
        <f t="shared" si="1"/>
        <v>0</v>
      </c>
      <c r="H19" s="171" t="str">
        <f t="shared" si="2"/>
        <v/>
      </c>
    </row>
    <row r="20" spans="1:8" x14ac:dyDescent="0.25">
      <c r="A20" s="54" t="str">
        <f>'Front Page'!A20:A59</f>
        <v>Student 19</v>
      </c>
      <c r="B20" s="51"/>
      <c r="C20" s="86" t="b">
        <f t="shared" si="3"/>
        <v>0</v>
      </c>
      <c r="D20" s="87"/>
      <c r="E20" s="86" t="b">
        <f t="shared" si="0"/>
        <v>0</v>
      </c>
      <c r="F20" s="87"/>
      <c r="G20" s="52" t="b">
        <f t="shared" si="1"/>
        <v>0</v>
      </c>
      <c r="H20" s="166" t="str">
        <f t="shared" si="2"/>
        <v/>
      </c>
    </row>
    <row r="21" spans="1:8" x14ac:dyDescent="0.25">
      <c r="A21" s="42" t="str">
        <f>'Front Page'!A21:A60</f>
        <v>Student 20</v>
      </c>
      <c r="B21" s="39"/>
      <c r="C21" s="85" t="b">
        <f t="shared" si="3"/>
        <v>0</v>
      </c>
      <c r="D21" s="84"/>
      <c r="E21" s="85" t="b">
        <f t="shared" si="0"/>
        <v>0</v>
      </c>
      <c r="F21" s="84"/>
      <c r="G21" s="46" t="b">
        <f t="shared" si="1"/>
        <v>0</v>
      </c>
      <c r="H21" s="171" t="str">
        <f t="shared" si="2"/>
        <v/>
      </c>
    </row>
    <row r="22" spans="1:8" x14ac:dyDescent="0.25">
      <c r="A22" s="54" t="str">
        <f>'Front Page'!A22:A61</f>
        <v>Student 21</v>
      </c>
      <c r="B22" s="51"/>
      <c r="C22" s="86" t="b">
        <f t="shared" si="3"/>
        <v>0</v>
      </c>
      <c r="D22" s="87"/>
      <c r="E22" s="86" t="b">
        <f t="shared" si="0"/>
        <v>0</v>
      </c>
      <c r="F22" s="87"/>
      <c r="G22" s="52" t="b">
        <f t="shared" si="1"/>
        <v>0</v>
      </c>
      <c r="H22" s="166" t="str">
        <f t="shared" si="2"/>
        <v/>
      </c>
    </row>
    <row r="23" spans="1:8" x14ac:dyDescent="0.25">
      <c r="A23" s="42" t="str">
        <f>'Front Page'!A23:A62</f>
        <v>Student 22</v>
      </c>
      <c r="B23" s="39"/>
      <c r="C23" s="85" t="b">
        <f t="shared" si="3"/>
        <v>0</v>
      </c>
      <c r="D23" s="84"/>
      <c r="E23" s="85" t="b">
        <f t="shared" si="0"/>
        <v>0</v>
      </c>
      <c r="F23" s="84"/>
      <c r="G23" s="46" t="b">
        <f t="shared" si="1"/>
        <v>0</v>
      </c>
      <c r="H23" s="171" t="str">
        <f t="shared" si="2"/>
        <v/>
      </c>
    </row>
    <row r="24" spans="1:8" x14ac:dyDescent="0.25">
      <c r="A24" s="54" t="str">
        <f>'Front Page'!A24:A63</f>
        <v>Student 23</v>
      </c>
      <c r="B24" s="51"/>
      <c r="C24" s="86" t="b">
        <f t="shared" si="3"/>
        <v>0</v>
      </c>
      <c r="D24" s="87"/>
      <c r="E24" s="86" t="b">
        <f t="shared" si="0"/>
        <v>0</v>
      </c>
      <c r="F24" s="87"/>
      <c r="G24" s="52" t="b">
        <f t="shared" si="1"/>
        <v>0</v>
      </c>
      <c r="H24" s="166" t="str">
        <f t="shared" si="2"/>
        <v/>
      </c>
    </row>
    <row r="25" spans="1:8" x14ac:dyDescent="0.25">
      <c r="A25" s="42" t="str">
        <f>'Front Page'!A25:A64</f>
        <v>Student 24</v>
      </c>
      <c r="B25" s="39"/>
      <c r="C25" s="85" t="b">
        <f t="shared" si="3"/>
        <v>0</v>
      </c>
      <c r="D25" s="84"/>
      <c r="E25" s="85" t="b">
        <f t="shared" si="0"/>
        <v>0</v>
      </c>
      <c r="F25" s="84"/>
      <c r="G25" s="46" t="b">
        <f t="shared" si="1"/>
        <v>0</v>
      </c>
      <c r="H25" s="171" t="str">
        <f t="shared" si="2"/>
        <v/>
      </c>
    </row>
    <row r="26" spans="1:8" x14ac:dyDescent="0.25">
      <c r="A26" s="54" t="str">
        <f>'Front Page'!A26:A65</f>
        <v>Student 25</v>
      </c>
      <c r="B26" s="51"/>
      <c r="C26" s="86" t="b">
        <f t="shared" si="3"/>
        <v>0</v>
      </c>
      <c r="D26" s="87"/>
      <c r="E26" s="86" t="b">
        <f t="shared" si="0"/>
        <v>0</v>
      </c>
      <c r="F26" s="87"/>
      <c r="G26" s="52" t="b">
        <f t="shared" si="1"/>
        <v>0</v>
      </c>
      <c r="H26" s="166" t="str">
        <f t="shared" si="2"/>
        <v/>
      </c>
    </row>
    <row r="27" spans="1:8" x14ac:dyDescent="0.25">
      <c r="A27" s="42" t="str">
        <f>'Front Page'!A27:A66</f>
        <v>Student 26</v>
      </c>
      <c r="B27" s="39"/>
      <c r="C27" s="85" t="b">
        <f t="shared" si="3"/>
        <v>0</v>
      </c>
      <c r="D27" s="84"/>
      <c r="E27" s="85" t="b">
        <f t="shared" si="0"/>
        <v>0</v>
      </c>
      <c r="F27" s="84"/>
      <c r="G27" s="46" t="b">
        <f t="shared" si="1"/>
        <v>0</v>
      </c>
      <c r="H27" s="171" t="str">
        <f t="shared" si="2"/>
        <v/>
      </c>
    </row>
    <row r="28" spans="1:8" x14ac:dyDescent="0.25">
      <c r="A28" s="54" t="str">
        <f>'Front Page'!A28:A67</f>
        <v>Student 27</v>
      </c>
      <c r="B28" s="51"/>
      <c r="C28" s="86" t="b">
        <f t="shared" si="3"/>
        <v>0</v>
      </c>
      <c r="D28" s="87"/>
      <c r="E28" s="86" t="b">
        <f t="shared" si="0"/>
        <v>0</v>
      </c>
      <c r="F28" s="87"/>
      <c r="G28" s="52" t="b">
        <f t="shared" si="1"/>
        <v>0</v>
      </c>
      <c r="H28" s="166" t="str">
        <f t="shared" si="2"/>
        <v/>
      </c>
    </row>
    <row r="29" spans="1:8" x14ac:dyDescent="0.25">
      <c r="A29" s="42" t="str">
        <f>'Front Page'!A29:A68</f>
        <v>Student 28</v>
      </c>
      <c r="B29" s="39"/>
      <c r="C29" s="85" t="b">
        <f t="shared" si="3"/>
        <v>0</v>
      </c>
      <c r="D29" s="84"/>
      <c r="E29" s="85" t="b">
        <f t="shared" si="0"/>
        <v>0</v>
      </c>
      <c r="F29" s="84"/>
      <c r="G29" s="46" t="b">
        <f t="shared" si="1"/>
        <v>0</v>
      </c>
      <c r="H29" s="171" t="str">
        <f t="shared" si="2"/>
        <v/>
      </c>
    </row>
    <row r="30" spans="1:8" x14ac:dyDescent="0.25">
      <c r="A30" s="54" t="str">
        <f>'Front Page'!A30:A69</f>
        <v>Student 29</v>
      </c>
      <c r="B30" s="51"/>
      <c r="C30" s="86" t="b">
        <f t="shared" si="3"/>
        <v>0</v>
      </c>
      <c r="D30" s="87"/>
      <c r="E30" s="86" t="b">
        <f t="shared" si="0"/>
        <v>0</v>
      </c>
      <c r="F30" s="87"/>
      <c r="G30" s="52" t="b">
        <f t="shared" si="1"/>
        <v>0</v>
      </c>
      <c r="H30" s="166" t="str">
        <f t="shared" si="2"/>
        <v/>
      </c>
    </row>
    <row r="31" spans="1:8" x14ac:dyDescent="0.25">
      <c r="A31" s="42" t="str">
        <f>'Front Page'!A31:A70</f>
        <v>Student 30</v>
      </c>
      <c r="B31" s="39"/>
      <c r="C31" s="85" t="b">
        <f t="shared" si="3"/>
        <v>0</v>
      </c>
      <c r="D31" s="84"/>
      <c r="E31" s="85" t="b">
        <f t="shared" si="0"/>
        <v>0</v>
      </c>
      <c r="F31" s="84"/>
      <c r="G31" s="46" t="b">
        <f t="shared" si="1"/>
        <v>0</v>
      </c>
      <c r="H31" s="171" t="str">
        <f t="shared" si="2"/>
        <v/>
      </c>
    </row>
    <row r="32" spans="1:8" x14ac:dyDescent="0.25">
      <c r="A32" s="54" t="str">
        <f>'Front Page'!A32:A71</f>
        <v>Student 31</v>
      </c>
      <c r="B32" s="51"/>
      <c r="C32" s="86" t="b">
        <f t="shared" si="3"/>
        <v>0</v>
      </c>
      <c r="D32" s="87"/>
      <c r="E32" s="86" t="b">
        <f t="shared" si="0"/>
        <v>0</v>
      </c>
      <c r="F32" s="87"/>
      <c r="G32" s="52" t="b">
        <f t="shared" si="1"/>
        <v>0</v>
      </c>
      <c r="H32" s="166" t="str">
        <f t="shared" si="2"/>
        <v/>
      </c>
    </row>
    <row r="33" spans="1:8" x14ac:dyDescent="0.25">
      <c r="A33" s="42" t="str">
        <f>'Front Page'!A33:A72</f>
        <v>Student 32</v>
      </c>
      <c r="B33" s="39"/>
      <c r="C33" s="85" t="b">
        <f t="shared" si="3"/>
        <v>0</v>
      </c>
      <c r="D33" s="84"/>
      <c r="E33" s="85" t="b">
        <f t="shared" si="0"/>
        <v>0</v>
      </c>
      <c r="F33" s="84"/>
      <c r="G33" s="46" t="b">
        <f t="shared" si="1"/>
        <v>0</v>
      </c>
      <c r="H33" s="171" t="str">
        <f t="shared" si="2"/>
        <v/>
      </c>
    </row>
    <row r="34" spans="1:8" x14ac:dyDescent="0.25">
      <c r="A34" s="54" t="str">
        <f>'Front Page'!A34:A73</f>
        <v>Student 33</v>
      </c>
      <c r="B34" s="51"/>
      <c r="C34" s="86" t="b">
        <f t="shared" si="3"/>
        <v>0</v>
      </c>
      <c r="D34" s="87"/>
      <c r="E34" s="86" t="b">
        <f t="shared" si="0"/>
        <v>0</v>
      </c>
      <c r="F34" s="87"/>
      <c r="G34" s="52" t="b">
        <f t="shared" si="1"/>
        <v>0</v>
      </c>
      <c r="H34" s="166" t="str">
        <f t="shared" si="2"/>
        <v/>
      </c>
    </row>
    <row r="35" spans="1:8" x14ac:dyDescent="0.25">
      <c r="A35" s="42" t="str">
        <f>'Front Page'!A35:A74</f>
        <v>Student 34</v>
      </c>
      <c r="B35" s="39"/>
      <c r="C35" s="85" t="b">
        <f t="shared" si="3"/>
        <v>0</v>
      </c>
      <c r="D35" s="84"/>
      <c r="E35" s="85" t="b">
        <f t="shared" si="0"/>
        <v>0</v>
      </c>
      <c r="F35" s="84"/>
      <c r="G35" s="46" t="b">
        <f t="shared" si="1"/>
        <v>0</v>
      </c>
      <c r="H35" s="171" t="str">
        <f t="shared" si="2"/>
        <v/>
      </c>
    </row>
    <row r="36" spans="1:8" x14ac:dyDescent="0.25">
      <c r="A36" s="54" t="str">
        <f>'Front Page'!A36:A75</f>
        <v>Student 35</v>
      </c>
      <c r="B36" s="51"/>
      <c r="C36" s="86" t="b">
        <f t="shared" si="3"/>
        <v>0</v>
      </c>
      <c r="D36" s="87"/>
      <c r="E36" s="86" t="b">
        <f t="shared" si="0"/>
        <v>0</v>
      </c>
      <c r="F36" s="87"/>
      <c r="G36" s="52" t="b">
        <f t="shared" si="1"/>
        <v>0</v>
      </c>
      <c r="H36" s="166" t="str">
        <f t="shared" si="2"/>
        <v/>
      </c>
    </row>
    <row r="37" spans="1:8" x14ac:dyDescent="0.25">
      <c r="A37" s="42" t="str">
        <f>'Front Page'!A37:A76</f>
        <v>Student 36</v>
      </c>
      <c r="B37" s="39"/>
      <c r="C37" s="85" t="b">
        <f t="shared" si="3"/>
        <v>0</v>
      </c>
      <c r="D37" s="84"/>
      <c r="E37" s="85" t="b">
        <f t="shared" si="0"/>
        <v>0</v>
      </c>
      <c r="F37" s="84"/>
      <c r="G37" s="46" t="b">
        <f t="shared" si="1"/>
        <v>0</v>
      </c>
      <c r="H37" s="171" t="str">
        <f t="shared" si="2"/>
        <v/>
      </c>
    </row>
    <row r="38" spans="1:8" x14ac:dyDescent="0.25">
      <c r="A38" s="54" t="str">
        <f>'Front Page'!A38:A77</f>
        <v>Student 37</v>
      </c>
      <c r="B38" s="51"/>
      <c r="C38" s="86" t="b">
        <f t="shared" si="3"/>
        <v>0</v>
      </c>
      <c r="D38" s="87"/>
      <c r="E38" s="86" t="b">
        <f t="shared" si="0"/>
        <v>0</v>
      </c>
      <c r="F38" s="87"/>
      <c r="G38" s="52" t="b">
        <f t="shared" si="1"/>
        <v>0</v>
      </c>
      <c r="H38" s="166" t="str">
        <f t="shared" si="2"/>
        <v/>
      </c>
    </row>
    <row r="39" spans="1:8" s="156" customFormat="1" x14ac:dyDescent="0.25">
      <c r="A39" s="157" t="str">
        <f>'Front Page'!A39:A78</f>
        <v>Student 38</v>
      </c>
      <c r="B39" s="158"/>
      <c r="C39" s="159" t="b">
        <f t="shared" si="3"/>
        <v>0</v>
      </c>
      <c r="D39" s="160"/>
      <c r="E39" s="159" t="b">
        <f t="shared" si="0"/>
        <v>0</v>
      </c>
      <c r="F39" s="160"/>
      <c r="G39" s="161" t="b">
        <f t="shared" si="1"/>
        <v>0</v>
      </c>
      <c r="H39" s="171" t="str">
        <f t="shared" si="2"/>
        <v/>
      </c>
    </row>
    <row r="40" spans="1:8" x14ac:dyDescent="0.25">
      <c r="A40" s="54" t="str">
        <f>'Front Page'!A40:A79</f>
        <v>Student 39</v>
      </c>
      <c r="B40" s="51"/>
      <c r="C40" s="86" t="b">
        <f t="shared" si="3"/>
        <v>0</v>
      </c>
      <c r="D40" s="87"/>
      <c r="E40" s="86" t="b">
        <f t="shared" si="0"/>
        <v>0</v>
      </c>
      <c r="F40" s="87"/>
      <c r="G40" s="52" t="b">
        <f t="shared" si="1"/>
        <v>0</v>
      </c>
      <c r="H40" s="166" t="str">
        <f t="shared" si="2"/>
        <v/>
      </c>
    </row>
    <row r="41" spans="1:8" s="156" customFormat="1" ht="16.5" thickBot="1" x14ac:dyDescent="0.3">
      <c r="A41" s="151" t="str">
        <f>'Front Page'!A41:A80</f>
        <v>Student 40</v>
      </c>
      <c r="B41" s="152"/>
      <c r="C41" s="153" t="b">
        <f t="shared" si="3"/>
        <v>0</v>
      </c>
      <c r="D41" s="154"/>
      <c r="E41" s="153" t="b">
        <f t="shared" si="0"/>
        <v>0</v>
      </c>
      <c r="F41" s="154"/>
      <c r="G41" s="155" t="b">
        <f t="shared" si="1"/>
        <v>0</v>
      </c>
      <c r="H41" s="170" t="str">
        <f t="shared" si="2"/>
        <v/>
      </c>
    </row>
    <row r="42" spans="1:8" ht="16.5" thickTop="1" x14ac:dyDescent="0.25"/>
  </sheetData>
  <sheetProtection sheet="1" objects="1" scenarios="1"/>
  <dataValidations count="3">
    <dataValidation type="list" allowBlank="1" showInputMessage="1" showErrorMessage="1" sqref="B2:B41">
      <formula1>$I$2:$I$6</formula1>
    </dataValidation>
    <dataValidation type="list" allowBlank="1" showInputMessage="1" showErrorMessage="1" sqref="D2:D41">
      <formula1>$J$2:$J$6</formula1>
    </dataValidation>
    <dataValidation type="list" allowBlank="1" showInputMessage="1" showErrorMessage="1" sqref="F2:F41">
      <formula1>$K$2:$K$6</formula1>
    </dataValidation>
  </dataValidation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workbookViewId="0">
      <pane xSplit="1" ySplit="1" topLeftCell="F2" activePane="bottomRight" state="frozen"/>
      <selection pane="topRight" activeCell="B1" sqref="B1"/>
      <selection pane="bottomLeft" activeCell="A2" sqref="A2"/>
      <selection pane="bottomRight" activeCell="F24" sqref="F24"/>
    </sheetView>
  </sheetViews>
  <sheetFormatPr defaultRowHeight="15.75" x14ac:dyDescent="0.25"/>
  <cols>
    <col min="1" max="1" width="20.625" style="14" customWidth="1"/>
    <col min="2" max="2" width="81.875" style="57" bestFit="1" customWidth="1"/>
    <col min="3" max="3" width="9" style="14" hidden="1" customWidth="1"/>
    <col min="4" max="4" width="64.25" style="57" bestFit="1" customWidth="1"/>
    <col min="5" max="5" width="0" style="14" hidden="1" customWidth="1"/>
    <col min="6" max="6" width="72.25" style="57" bestFit="1" customWidth="1"/>
    <col min="7" max="7" width="0" style="14" hidden="1" customWidth="1"/>
    <col min="8" max="8" width="9" style="14"/>
    <col min="9" max="9" width="81.875" style="57" hidden="1" customWidth="1"/>
    <col min="10" max="10" width="64.25" style="57" hidden="1" customWidth="1"/>
    <col min="11" max="11" width="72.25" style="57" hidden="1" customWidth="1"/>
    <col min="12" max="16384" width="9" style="57"/>
  </cols>
  <sheetData>
    <row r="1" spans="1:11" ht="32.1" customHeight="1" thickTop="1" thickBot="1" x14ac:dyDescent="0.3">
      <c r="A1" s="10">
        <v>9.5</v>
      </c>
      <c r="B1" s="11" t="s">
        <v>125</v>
      </c>
      <c r="C1" s="12"/>
      <c r="D1" s="11" t="s">
        <v>126</v>
      </c>
      <c r="E1" s="12"/>
      <c r="F1" s="11" t="s">
        <v>127</v>
      </c>
      <c r="G1" s="77"/>
      <c r="H1" s="13" t="s">
        <v>44</v>
      </c>
      <c r="I1" s="57" t="s">
        <v>77</v>
      </c>
      <c r="J1" s="57" t="s">
        <v>78</v>
      </c>
      <c r="K1" s="57" t="s">
        <v>128</v>
      </c>
    </row>
    <row r="2" spans="1:11" ht="16.5" customHeight="1" thickTop="1" x14ac:dyDescent="0.25">
      <c r="A2" s="67" t="str">
        <f>'Front Page'!A2</f>
        <v>Student 1</v>
      </c>
      <c r="B2" s="58"/>
      <c r="C2" s="74" t="b">
        <f>IF(B2="5 - Willingly and independently works to improve skill performance 95-100% of allotted time",5,IF(B2="4 - Willingly and independently works to improve skill performance 80-90% of allotted time",4,IF(B2="3 - Willingly and independently works to improve skill performance 70-80% of allotted time",3,IF(B2="2 - Willingly and independently works to improve skill performance less than 70% of allotted time",2,IF(B2="1 - Willingly and independently works to improve skill performance less than 50% of allotted time",1)))))</f>
        <v>0</v>
      </c>
      <c r="D2" s="59"/>
      <c r="E2" s="74" t="b">
        <f>IF(D2="5 - Willingly and consistently can explain and demonstrate proper technique",5,IF(D2="4 - Consistently can explain and demonstrate proper technique",4,IF(D2="3 - Can explain proper technique",3,IF(D2="2 - Can demonstrate proper technique some of the time",2,IF(D2="1 - Does not willingly demonstrate proper technique",1)))))</f>
        <v>0</v>
      </c>
      <c r="F2" s="59"/>
      <c r="G2" s="78" t="b">
        <f>IF(F2="5 - Demonstrates ability to perform at a level of automation 95-100% of the time",5,IF(F2="4 - Demonstrates ability to perform at a level of automation 80-90% of the time",4,IF(F2="3 - Demonstrates ability to perform at a level of automation 70-80% of the time",3,IF(F2="2 - Demonstrates ability to perform at a level of automation less than 70% of the time",2,IF(F2="1 - Demonstrates ability to perform at a level of automation less than 50% of the time",1)))))</f>
        <v>0</v>
      </c>
      <c r="H2" s="164" t="str">
        <f>IFERROR(AVERAGE(C2, E2, G2), "")</f>
        <v/>
      </c>
      <c r="I2" s="57" t="s">
        <v>129</v>
      </c>
      <c r="J2" s="57" t="s">
        <v>130</v>
      </c>
      <c r="K2" s="57" t="s">
        <v>131</v>
      </c>
    </row>
    <row r="3" spans="1:11" x14ac:dyDescent="0.25">
      <c r="A3" s="68" t="str">
        <f>'Front Page'!A3</f>
        <v>Student 2</v>
      </c>
      <c r="B3" s="60"/>
      <c r="C3" s="71" t="b">
        <f t="shared" ref="C3:C41" si="0">IF(B3="5 - Willingly and independently works to improve skill performance 95-100% of allotted time",5,IF(B3="4 - Willingly and independently works to improve skill performance 80-90% of allotted time",4,IF(B3="3 - Willingly and independently works to improve skill performance 70-80% of allotted time",3,IF(B3="2 - Willingly and independently works to improve skill performance less than 70% of allotted time",2,IF(B3="1 - Willingly and independently works to improve skill performance less than 50% of allotted time",1)))))</f>
        <v>0</v>
      </c>
      <c r="D3" s="61"/>
      <c r="E3" s="71" t="b">
        <f t="shared" ref="E3:E41" si="1">IF(D3="5 - Willingly and consistently can explain and demonstrate proper technique",5,IF(D3="4 - Consistently can explain and demonstrate proper technique",4,IF(D3="3 - Can explain proper technique",3,IF(D3="2 - Can demonstrate proper technique some of the time",2,IF(D3="1 - Does not willingly demonstrate proper technique",1)))))</f>
        <v>0</v>
      </c>
      <c r="F3" s="61"/>
      <c r="G3" s="88" t="b">
        <f t="shared" ref="G3:G41" si="2">IF(F3="5 - Demonstrates ability to perform at a level of automation 95-100% of the time",5,IF(F3="4 - Demonstrates ability to perform at a level of automation 80-90% of the time",4,IF(F3="3 - Demonstrates ability to perform at a level of automation 70-80% of the time",3,IF(F3="2 - Demonstrates ability to perform at a level of automation less than 70% of the time",2,IF(F3="1 - Demonstrates ability to perform at a level of automation less than 50% of the time",1)))))</f>
        <v>0</v>
      </c>
      <c r="H3" s="163" t="str">
        <f t="shared" ref="H3:H41" si="3">IFERROR(AVERAGE(C3, E3, G3), "")</f>
        <v/>
      </c>
      <c r="I3" s="57" t="s">
        <v>132</v>
      </c>
      <c r="J3" s="57" t="s">
        <v>133</v>
      </c>
      <c r="K3" s="57" t="s">
        <v>134</v>
      </c>
    </row>
    <row r="4" spans="1:11" x14ac:dyDescent="0.25">
      <c r="A4" s="67" t="str">
        <f>'Front Page'!A4</f>
        <v>Student 3</v>
      </c>
      <c r="B4" s="62"/>
      <c r="C4" s="72" t="b">
        <f t="shared" si="0"/>
        <v>0</v>
      </c>
      <c r="D4" s="63"/>
      <c r="E4" s="72" t="b">
        <f t="shared" si="1"/>
        <v>0</v>
      </c>
      <c r="F4" s="63"/>
      <c r="G4" s="90" t="b">
        <f t="shared" si="2"/>
        <v>0</v>
      </c>
      <c r="H4" s="164" t="str">
        <f t="shared" si="3"/>
        <v/>
      </c>
      <c r="I4" s="57" t="s">
        <v>135</v>
      </c>
      <c r="J4" s="57" t="s">
        <v>136</v>
      </c>
      <c r="K4" s="57" t="s">
        <v>137</v>
      </c>
    </row>
    <row r="5" spans="1:11" x14ac:dyDescent="0.25">
      <c r="A5" s="68" t="str">
        <f>'Front Page'!A5</f>
        <v>Student 4</v>
      </c>
      <c r="B5" s="60"/>
      <c r="C5" s="71" t="b">
        <f t="shared" si="0"/>
        <v>0</v>
      </c>
      <c r="D5" s="61"/>
      <c r="E5" s="71" t="b">
        <f t="shared" si="1"/>
        <v>0</v>
      </c>
      <c r="F5" s="61"/>
      <c r="G5" s="88" t="b">
        <f t="shared" si="2"/>
        <v>0</v>
      </c>
      <c r="H5" s="163" t="str">
        <f t="shared" si="3"/>
        <v/>
      </c>
      <c r="I5" s="57" t="s">
        <v>138</v>
      </c>
      <c r="J5" s="57" t="s">
        <v>139</v>
      </c>
      <c r="K5" s="57" t="s">
        <v>140</v>
      </c>
    </row>
    <row r="6" spans="1:11" x14ac:dyDescent="0.25">
      <c r="A6" s="67" t="str">
        <f>'Front Page'!A6</f>
        <v>Student 5</v>
      </c>
      <c r="B6" s="62"/>
      <c r="C6" s="72" t="b">
        <f t="shared" si="0"/>
        <v>0</v>
      </c>
      <c r="D6" s="63"/>
      <c r="E6" s="72" t="b">
        <f t="shared" si="1"/>
        <v>0</v>
      </c>
      <c r="F6" s="63"/>
      <c r="G6" s="90" t="b">
        <f t="shared" si="2"/>
        <v>0</v>
      </c>
      <c r="H6" s="164" t="str">
        <f t="shared" si="3"/>
        <v/>
      </c>
      <c r="I6" s="57" t="s">
        <v>141</v>
      </c>
      <c r="J6" s="57" t="s">
        <v>142</v>
      </c>
      <c r="K6" s="57" t="s">
        <v>143</v>
      </c>
    </row>
    <row r="7" spans="1:11" x14ac:dyDescent="0.25">
      <c r="A7" s="68" t="str">
        <f>'Front Page'!A7</f>
        <v>Student 6</v>
      </c>
      <c r="B7" s="60"/>
      <c r="C7" s="71" t="b">
        <f t="shared" si="0"/>
        <v>0</v>
      </c>
      <c r="D7" s="61"/>
      <c r="E7" s="71" t="b">
        <f t="shared" si="1"/>
        <v>0</v>
      </c>
      <c r="F7" s="61"/>
      <c r="G7" s="88" t="b">
        <f t="shared" si="2"/>
        <v>0</v>
      </c>
      <c r="H7" s="163" t="str">
        <f t="shared" si="3"/>
        <v/>
      </c>
    </row>
    <row r="8" spans="1:11" x14ac:dyDescent="0.25">
      <c r="A8" s="67" t="str">
        <f>'Front Page'!A8</f>
        <v>Student 7</v>
      </c>
      <c r="B8" s="62"/>
      <c r="C8" s="72" t="b">
        <f t="shared" si="0"/>
        <v>0</v>
      </c>
      <c r="D8" s="63"/>
      <c r="E8" s="72" t="b">
        <f t="shared" si="1"/>
        <v>0</v>
      </c>
      <c r="F8" s="63"/>
      <c r="G8" s="90" t="b">
        <f t="shared" si="2"/>
        <v>0</v>
      </c>
      <c r="H8" s="164" t="str">
        <f t="shared" si="3"/>
        <v/>
      </c>
    </row>
    <row r="9" spans="1:11" x14ac:dyDescent="0.25">
      <c r="A9" s="68" t="str">
        <f>'Front Page'!A9</f>
        <v>Student 8</v>
      </c>
      <c r="B9" s="60"/>
      <c r="C9" s="71" t="b">
        <f t="shared" si="0"/>
        <v>0</v>
      </c>
      <c r="D9" s="61"/>
      <c r="E9" s="71" t="b">
        <f t="shared" si="1"/>
        <v>0</v>
      </c>
      <c r="F9" s="61"/>
      <c r="G9" s="88" t="b">
        <f t="shared" si="2"/>
        <v>0</v>
      </c>
      <c r="H9" s="163" t="str">
        <f t="shared" si="3"/>
        <v/>
      </c>
    </row>
    <row r="10" spans="1:11" x14ac:dyDescent="0.25">
      <c r="A10" s="67" t="str">
        <f>'Front Page'!A10</f>
        <v>Student 9</v>
      </c>
      <c r="B10" s="62"/>
      <c r="C10" s="72" t="b">
        <f t="shared" si="0"/>
        <v>0</v>
      </c>
      <c r="D10" s="63"/>
      <c r="E10" s="72" t="b">
        <f t="shared" si="1"/>
        <v>0</v>
      </c>
      <c r="F10" s="63"/>
      <c r="G10" s="90" t="b">
        <f t="shared" si="2"/>
        <v>0</v>
      </c>
      <c r="H10" s="164" t="str">
        <f t="shared" si="3"/>
        <v/>
      </c>
    </row>
    <row r="11" spans="1:11" x14ac:dyDescent="0.25">
      <c r="A11" s="68" t="str">
        <f>'Front Page'!A11</f>
        <v>Student 10</v>
      </c>
      <c r="B11" s="60"/>
      <c r="C11" s="71" t="b">
        <f t="shared" si="0"/>
        <v>0</v>
      </c>
      <c r="D11" s="61"/>
      <c r="E11" s="71" t="b">
        <f t="shared" si="1"/>
        <v>0</v>
      </c>
      <c r="F11" s="61"/>
      <c r="G11" s="88" t="b">
        <f t="shared" si="2"/>
        <v>0</v>
      </c>
      <c r="H11" s="163" t="str">
        <f t="shared" si="3"/>
        <v/>
      </c>
    </row>
    <row r="12" spans="1:11" x14ac:dyDescent="0.25">
      <c r="A12" s="67" t="str">
        <f>'Front Page'!A12</f>
        <v>Student 11</v>
      </c>
      <c r="B12" s="62"/>
      <c r="C12" s="72" t="b">
        <f t="shared" si="0"/>
        <v>0</v>
      </c>
      <c r="D12" s="63"/>
      <c r="E12" s="72" t="b">
        <f t="shared" si="1"/>
        <v>0</v>
      </c>
      <c r="F12" s="63"/>
      <c r="G12" s="90" t="b">
        <f t="shared" si="2"/>
        <v>0</v>
      </c>
      <c r="H12" s="164" t="str">
        <f t="shared" si="3"/>
        <v/>
      </c>
    </row>
    <row r="13" spans="1:11" x14ac:dyDescent="0.25">
      <c r="A13" s="68" t="str">
        <f>'Front Page'!A13</f>
        <v>Student 12</v>
      </c>
      <c r="B13" s="60"/>
      <c r="C13" s="71" t="b">
        <f t="shared" si="0"/>
        <v>0</v>
      </c>
      <c r="D13" s="61"/>
      <c r="E13" s="71" t="b">
        <f t="shared" si="1"/>
        <v>0</v>
      </c>
      <c r="F13" s="61"/>
      <c r="G13" s="88" t="b">
        <f t="shared" si="2"/>
        <v>0</v>
      </c>
      <c r="H13" s="163" t="str">
        <f t="shared" si="3"/>
        <v/>
      </c>
    </row>
    <row r="14" spans="1:11" x14ac:dyDescent="0.25">
      <c r="A14" s="67" t="str">
        <f>'Front Page'!A14</f>
        <v>Student 13</v>
      </c>
      <c r="B14" s="62"/>
      <c r="C14" s="72" t="b">
        <f t="shared" si="0"/>
        <v>0</v>
      </c>
      <c r="D14" s="63"/>
      <c r="E14" s="72" t="b">
        <f t="shared" si="1"/>
        <v>0</v>
      </c>
      <c r="F14" s="63"/>
      <c r="G14" s="90" t="b">
        <f t="shared" si="2"/>
        <v>0</v>
      </c>
      <c r="H14" s="164" t="str">
        <f t="shared" si="3"/>
        <v/>
      </c>
    </row>
    <row r="15" spans="1:11" x14ac:dyDescent="0.25">
      <c r="A15" s="68" t="str">
        <f>'Front Page'!A15</f>
        <v>Student 14</v>
      </c>
      <c r="B15" s="60"/>
      <c r="C15" s="71" t="b">
        <f t="shared" si="0"/>
        <v>0</v>
      </c>
      <c r="D15" s="61"/>
      <c r="E15" s="71" t="b">
        <f t="shared" si="1"/>
        <v>0</v>
      </c>
      <c r="F15" s="61"/>
      <c r="G15" s="88" t="b">
        <f t="shared" si="2"/>
        <v>0</v>
      </c>
      <c r="H15" s="163" t="str">
        <f t="shared" si="3"/>
        <v/>
      </c>
    </row>
    <row r="16" spans="1:11" x14ac:dyDescent="0.25">
      <c r="A16" s="67" t="str">
        <f>'Front Page'!A16</f>
        <v>Student 15</v>
      </c>
      <c r="B16" s="62"/>
      <c r="C16" s="72" t="b">
        <f t="shared" si="0"/>
        <v>0</v>
      </c>
      <c r="D16" s="63"/>
      <c r="E16" s="72" t="b">
        <f t="shared" si="1"/>
        <v>0</v>
      </c>
      <c r="F16" s="63"/>
      <c r="G16" s="90" t="b">
        <f t="shared" si="2"/>
        <v>0</v>
      </c>
      <c r="H16" s="164" t="str">
        <f t="shared" si="3"/>
        <v/>
      </c>
    </row>
    <row r="17" spans="1:8" x14ac:dyDescent="0.25">
      <c r="A17" s="68" t="str">
        <f>'Front Page'!A17</f>
        <v>Student 16</v>
      </c>
      <c r="B17" s="60"/>
      <c r="C17" s="71" t="b">
        <f t="shared" si="0"/>
        <v>0</v>
      </c>
      <c r="D17" s="61"/>
      <c r="E17" s="71" t="b">
        <f t="shared" si="1"/>
        <v>0</v>
      </c>
      <c r="F17" s="61"/>
      <c r="G17" s="88" t="b">
        <f t="shared" si="2"/>
        <v>0</v>
      </c>
      <c r="H17" s="163" t="str">
        <f t="shared" si="3"/>
        <v/>
      </c>
    </row>
    <row r="18" spans="1:8" x14ac:dyDescent="0.25">
      <c r="A18" s="67" t="str">
        <f>'Front Page'!A18</f>
        <v>Student 17</v>
      </c>
      <c r="B18" s="62"/>
      <c r="C18" s="72" t="b">
        <f t="shared" si="0"/>
        <v>0</v>
      </c>
      <c r="D18" s="63"/>
      <c r="E18" s="72" t="b">
        <f t="shared" si="1"/>
        <v>0</v>
      </c>
      <c r="F18" s="63"/>
      <c r="G18" s="90" t="b">
        <f t="shared" si="2"/>
        <v>0</v>
      </c>
      <c r="H18" s="164" t="str">
        <f t="shared" si="3"/>
        <v/>
      </c>
    </row>
    <row r="19" spans="1:8" x14ac:dyDescent="0.25">
      <c r="A19" s="68" t="str">
        <f>'Front Page'!A19</f>
        <v>Student 18</v>
      </c>
      <c r="B19" s="60"/>
      <c r="C19" s="71" t="b">
        <f t="shared" si="0"/>
        <v>0</v>
      </c>
      <c r="D19" s="61"/>
      <c r="E19" s="71" t="b">
        <f t="shared" si="1"/>
        <v>0</v>
      </c>
      <c r="F19" s="61"/>
      <c r="G19" s="88" t="b">
        <f t="shared" si="2"/>
        <v>0</v>
      </c>
      <c r="H19" s="163" t="str">
        <f t="shared" si="3"/>
        <v/>
      </c>
    </row>
    <row r="20" spans="1:8" x14ac:dyDescent="0.25">
      <c r="A20" s="67" t="str">
        <f>'Front Page'!A20</f>
        <v>Student 19</v>
      </c>
      <c r="B20" s="62"/>
      <c r="C20" s="72" t="b">
        <f t="shared" si="0"/>
        <v>0</v>
      </c>
      <c r="D20" s="63"/>
      <c r="E20" s="72" t="b">
        <f t="shared" si="1"/>
        <v>0</v>
      </c>
      <c r="F20" s="63"/>
      <c r="G20" s="90" t="b">
        <f t="shared" si="2"/>
        <v>0</v>
      </c>
      <c r="H20" s="164" t="str">
        <f t="shared" si="3"/>
        <v/>
      </c>
    </row>
    <row r="21" spans="1:8" x14ac:dyDescent="0.25">
      <c r="A21" s="68" t="str">
        <f>'Front Page'!A21</f>
        <v>Student 20</v>
      </c>
      <c r="B21" s="60"/>
      <c r="C21" s="71" t="b">
        <f t="shared" si="0"/>
        <v>0</v>
      </c>
      <c r="D21" s="61"/>
      <c r="E21" s="71" t="b">
        <f t="shared" si="1"/>
        <v>0</v>
      </c>
      <c r="F21" s="61"/>
      <c r="G21" s="88" t="b">
        <f t="shared" si="2"/>
        <v>0</v>
      </c>
      <c r="H21" s="163" t="str">
        <f t="shared" si="3"/>
        <v/>
      </c>
    </row>
    <row r="22" spans="1:8" x14ac:dyDescent="0.25">
      <c r="A22" s="67" t="str">
        <f>'Front Page'!A22</f>
        <v>Student 21</v>
      </c>
      <c r="B22" s="62"/>
      <c r="C22" s="72" t="b">
        <f t="shared" si="0"/>
        <v>0</v>
      </c>
      <c r="D22" s="63"/>
      <c r="E22" s="72" t="b">
        <f t="shared" si="1"/>
        <v>0</v>
      </c>
      <c r="F22" s="63"/>
      <c r="G22" s="90" t="b">
        <f t="shared" si="2"/>
        <v>0</v>
      </c>
      <c r="H22" s="164" t="str">
        <f t="shared" si="3"/>
        <v/>
      </c>
    </row>
    <row r="23" spans="1:8" x14ac:dyDescent="0.25">
      <c r="A23" s="68" t="str">
        <f>'Front Page'!A23</f>
        <v>Student 22</v>
      </c>
      <c r="B23" s="60"/>
      <c r="C23" s="71" t="b">
        <f t="shared" si="0"/>
        <v>0</v>
      </c>
      <c r="D23" s="61"/>
      <c r="E23" s="71" t="b">
        <f t="shared" si="1"/>
        <v>0</v>
      </c>
      <c r="F23" s="61"/>
      <c r="G23" s="88" t="b">
        <f t="shared" si="2"/>
        <v>0</v>
      </c>
      <c r="H23" s="163" t="str">
        <f t="shared" si="3"/>
        <v/>
      </c>
    </row>
    <row r="24" spans="1:8" x14ac:dyDescent="0.25">
      <c r="A24" s="67" t="str">
        <f>'Front Page'!A24</f>
        <v>Student 23</v>
      </c>
      <c r="B24" s="62"/>
      <c r="C24" s="72" t="b">
        <f t="shared" si="0"/>
        <v>0</v>
      </c>
      <c r="D24" s="63"/>
      <c r="E24" s="72" t="b">
        <f t="shared" si="1"/>
        <v>0</v>
      </c>
      <c r="F24" s="63"/>
      <c r="G24" s="90" t="b">
        <f t="shared" si="2"/>
        <v>0</v>
      </c>
      <c r="H24" s="164" t="str">
        <f t="shared" si="3"/>
        <v/>
      </c>
    </row>
    <row r="25" spans="1:8" x14ac:dyDescent="0.25">
      <c r="A25" s="68" t="str">
        <f>'Front Page'!A25</f>
        <v>Student 24</v>
      </c>
      <c r="B25" s="60"/>
      <c r="C25" s="71" t="b">
        <f t="shared" si="0"/>
        <v>0</v>
      </c>
      <c r="D25" s="61"/>
      <c r="E25" s="71" t="b">
        <f t="shared" si="1"/>
        <v>0</v>
      </c>
      <c r="F25" s="61"/>
      <c r="G25" s="88" t="b">
        <f t="shared" si="2"/>
        <v>0</v>
      </c>
      <c r="H25" s="163" t="str">
        <f t="shared" si="3"/>
        <v/>
      </c>
    </row>
    <row r="26" spans="1:8" x14ac:dyDescent="0.25">
      <c r="A26" s="67" t="str">
        <f>'Front Page'!A26</f>
        <v>Student 25</v>
      </c>
      <c r="B26" s="62"/>
      <c r="C26" s="72" t="b">
        <f t="shared" si="0"/>
        <v>0</v>
      </c>
      <c r="D26" s="63"/>
      <c r="E26" s="72" t="b">
        <f t="shared" si="1"/>
        <v>0</v>
      </c>
      <c r="F26" s="63"/>
      <c r="G26" s="90" t="b">
        <f t="shared" si="2"/>
        <v>0</v>
      </c>
      <c r="H26" s="164" t="str">
        <f t="shared" si="3"/>
        <v/>
      </c>
    </row>
    <row r="27" spans="1:8" x14ac:dyDescent="0.25">
      <c r="A27" s="68" t="str">
        <f>'Front Page'!A27</f>
        <v>Student 26</v>
      </c>
      <c r="B27" s="60"/>
      <c r="C27" s="71" t="b">
        <f t="shared" si="0"/>
        <v>0</v>
      </c>
      <c r="D27" s="61"/>
      <c r="E27" s="71" t="b">
        <f t="shared" si="1"/>
        <v>0</v>
      </c>
      <c r="F27" s="61"/>
      <c r="G27" s="88" t="b">
        <f t="shared" si="2"/>
        <v>0</v>
      </c>
      <c r="H27" s="163" t="str">
        <f t="shared" si="3"/>
        <v/>
      </c>
    </row>
    <row r="28" spans="1:8" x14ac:dyDescent="0.25">
      <c r="A28" s="67" t="str">
        <f>'Front Page'!A28</f>
        <v>Student 27</v>
      </c>
      <c r="B28" s="62"/>
      <c r="C28" s="72" t="b">
        <f t="shared" si="0"/>
        <v>0</v>
      </c>
      <c r="D28" s="63"/>
      <c r="E28" s="72" t="b">
        <f t="shared" si="1"/>
        <v>0</v>
      </c>
      <c r="F28" s="63"/>
      <c r="G28" s="90" t="b">
        <f t="shared" si="2"/>
        <v>0</v>
      </c>
      <c r="H28" s="164" t="str">
        <f t="shared" si="3"/>
        <v/>
      </c>
    </row>
    <row r="29" spans="1:8" x14ac:dyDescent="0.25">
      <c r="A29" s="68" t="str">
        <f>'Front Page'!A29</f>
        <v>Student 28</v>
      </c>
      <c r="B29" s="60"/>
      <c r="C29" s="71" t="b">
        <f t="shared" si="0"/>
        <v>0</v>
      </c>
      <c r="D29" s="61"/>
      <c r="E29" s="71" t="b">
        <f t="shared" si="1"/>
        <v>0</v>
      </c>
      <c r="F29" s="61"/>
      <c r="G29" s="88" t="b">
        <f t="shared" si="2"/>
        <v>0</v>
      </c>
      <c r="H29" s="163" t="str">
        <f t="shared" si="3"/>
        <v/>
      </c>
    </row>
    <row r="30" spans="1:8" x14ac:dyDescent="0.25">
      <c r="A30" s="67" t="str">
        <f>'Front Page'!A30</f>
        <v>Student 29</v>
      </c>
      <c r="B30" s="62"/>
      <c r="C30" s="72" t="b">
        <f t="shared" si="0"/>
        <v>0</v>
      </c>
      <c r="D30" s="63"/>
      <c r="E30" s="72" t="b">
        <f t="shared" si="1"/>
        <v>0</v>
      </c>
      <c r="F30" s="63"/>
      <c r="G30" s="90" t="b">
        <f t="shared" si="2"/>
        <v>0</v>
      </c>
      <c r="H30" s="164" t="str">
        <f t="shared" si="3"/>
        <v/>
      </c>
    </row>
    <row r="31" spans="1:8" x14ac:dyDescent="0.25">
      <c r="A31" s="68" t="str">
        <f>'Front Page'!A31</f>
        <v>Student 30</v>
      </c>
      <c r="B31" s="60"/>
      <c r="C31" s="71" t="b">
        <f t="shared" si="0"/>
        <v>0</v>
      </c>
      <c r="D31" s="61"/>
      <c r="E31" s="71" t="b">
        <f t="shared" si="1"/>
        <v>0</v>
      </c>
      <c r="F31" s="61"/>
      <c r="G31" s="88" t="b">
        <f t="shared" si="2"/>
        <v>0</v>
      </c>
      <c r="H31" s="163" t="str">
        <f t="shared" si="3"/>
        <v/>
      </c>
    </row>
    <row r="32" spans="1:8" x14ac:dyDescent="0.25">
      <c r="A32" s="67" t="str">
        <f>'Front Page'!A32</f>
        <v>Student 31</v>
      </c>
      <c r="B32" s="62"/>
      <c r="C32" s="72" t="b">
        <f t="shared" si="0"/>
        <v>0</v>
      </c>
      <c r="D32" s="63"/>
      <c r="E32" s="72" t="b">
        <f t="shared" si="1"/>
        <v>0</v>
      </c>
      <c r="F32" s="63"/>
      <c r="G32" s="90" t="b">
        <f t="shared" si="2"/>
        <v>0</v>
      </c>
      <c r="H32" s="164" t="str">
        <f t="shared" si="3"/>
        <v/>
      </c>
    </row>
    <row r="33" spans="1:8" x14ac:dyDescent="0.25">
      <c r="A33" s="68" t="str">
        <f>'Front Page'!A33</f>
        <v>Student 32</v>
      </c>
      <c r="B33" s="60"/>
      <c r="C33" s="71" t="b">
        <f t="shared" si="0"/>
        <v>0</v>
      </c>
      <c r="D33" s="61"/>
      <c r="E33" s="71" t="b">
        <f t="shared" si="1"/>
        <v>0</v>
      </c>
      <c r="F33" s="61"/>
      <c r="G33" s="88" t="b">
        <f t="shared" si="2"/>
        <v>0</v>
      </c>
      <c r="H33" s="163" t="str">
        <f t="shared" si="3"/>
        <v/>
      </c>
    </row>
    <row r="34" spans="1:8" x14ac:dyDescent="0.25">
      <c r="A34" s="67" t="str">
        <f>'Front Page'!A34</f>
        <v>Student 33</v>
      </c>
      <c r="B34" s="62"/>
      <c r="C34" s="72" t="b">
        <f t="shared" si="0"/>
        <v>0</v>
      </c>
      <c r="D34" s="63"/>
      <c r="E34" s="72" t="b">
        <f t="shared" si="1"/>
        <v>0</v>
      </c>
      <c r="F34" s="63"/>
      <c r="G34" s="90" t="b">
        <f t="shared" si="2"/>
        <v>0</v>
      </c>
      <c r="H34" s="164" t="str">
        <f t="shared" si="3"/>
        <v/>
      </c>
    </row>
    <row r="35" spans="1:8" x14ac:dyDescent="0.25">
      <c r="A35" s="68" t="str">
        <f>'Front Page'!A35</f>
        <v>Student 34</v>
      </c>
      <c r="B35" s="60"/>
      <c r="C35" s="71" t="b">
        <f t="shared" si="0"/>
        <v>0</v>
      </c>
      <c r="D35" s="61"/>
      <c r="E35" s="71" t="b">
        <f t="shared" si="1"/>
        <v>0</v>
      </c>
      <c r="F35" s="61"/>
      <c r="G35" s="88" t="b">
        <f t="shared" si="2"/>
        <v>0</v>
      </c>
      <c r="H35" s="163" t="str">
        <f t="shared" si="3"/>
        <v/>
      </c>
    </row>
    <row r="36" spans="1:8" x14ac:dyDescent="0.25">
      <c r="A36" s="67" t="str">
        <f>'Front Page'!A36</f>
        <v>Student 35</v>
      </c>
      <c r="B36" s="62"/>
      <c r="C36" s="72" t="b">
        <f t="shared" si="0"/>
        <v>0</v>
      </c>
      <c r="D36" s="63"/>
      <c r="E36" s="72" t="b">
        <f t="shared" si="1"/>
        <v>0</v>
      </c>
      <c r="F36" s="63"/>
      <c r="G36" s="90" t="b">
        <f t="shared" si="2"/>
        <v>0</v>
      </c>
      <c r="H36" s="164" t="str">
        <f t="shared" si="3"/>
        <v/>
      </c>
    </row>
    <row r="37" spans="1:8" x14ac:dyDescent="0.25">
      <c r="A37" s="68" t="str">
        <f>'Front Page'!A37</f>
        <v>Student 36</v>
      </c>
      <c r="B37" s="60"/>
      <c r="C37" s="71" t="b">
        <f t="shared" si="0"/>
        <v>0</v>
      </c>
      <c r="D37" s="61"/>
      <c r="E37" s="71" t="b">
        <f t="shared" si="1"/>
        <v>0</v>
      </c>
      <c r="F37" s="61"/>
      <c r="G37" s="88" t="b">
        <f t="shared" si="2"/>
        <v>0</v>
      </c>
      <c r="H37" s="163" t="str">
        <f t="shared" si="3"/>
        <v/>
      </c>
    </row>
    <row r="38" spans="1:8" x14ac:dyDescent="0.25">
      <c r="A38" s="67" t="str">
        <f>'Front Page'!A38</f>
        <v>Student 37</v>
      </c>
      <c r="B38" s="62"/>
      <c r="C38" s="72" t="b">
        <f t="shared" si="0"/>
        <v>0</v>
      </c>
      <c r="D38" s="63"/>
      <c r="E38" s="72" t="b">
        <f t="shared" si="1"/>
        <v>0</v>
      </c>
      <c r="F38" s="63"/>
      <c r="G38" s="90" t="b">
        <f t="shared" si="2"/>
        <v>0</v>
      </c>
      <c r="H38" s="164" t="str">
        <f t="shared" si="3"/>
        <v/>
      </c>
    </row>
    <row r="39" spans="1:8" x14ac:dyDescent="0.25">
      <c r="A39" s="68" t="str">
        <f>'Front Page'!A39</f>
        <v>Student 38</v>
      </c>
      <c r="B39" s="60"/>
      <c r="C39" s="71" t="b">
        <f t="shared" si="0"/>
        <v>0</v>
      </c>
      <c r="D39" s="61"/>
      <c r="E39" s="71" t="b">
        <f t="shared" si="1"/>
        <v>0</v>
      </c>
      <c r="F39" s="61"/>
      <c r="G39" s="88" t="b">
        <f t="shared" si="2"/>
        <v>0</v>
      </c>
      <c r="H39" s="163" t="str">
        <f t="shared" si="3"/>
        <v/>
      </c>
    </row>
    <row r="40" spans="1:8" x14ac:dyDescent="0.25">
      <c r="A40" s="67" t="str">
        <f>'Front Page'!A40</f>
        <v>Student 39</v>
      </c>
      <c r="B40" s="62"/>
      <c r="C40" s="72" t="b">
        <f t="shared" si="0"/>
        <v>0</v>
      </c>
      <c r="D40" s="63"/>
      <c r="E40" s="72" t="b">
        <f t="shared" si="1"/>
        <v>0</v>
      </c>
      <c r="F40" s="63"/>
      <c r="G40" s="90" t="b">
        <f t="shared" si="2"/>
        <v>0</v>
      </c>
      <c r="H40" s="164" t="str">
        <f t="shared" si="3"/>
        <v/>
      </c>
    </row>
    <row r="41" spans="1:8" ht="16.5" thickBot="1" x14ac:dyDescent="0.3">
      <c r="A41" s="69" t="str">
        <f>'Front Page'!A41</f>
        <v>Student 40</v>
      </c>
      <c r="B41" s="64"/>
      <c r="C41" s="73" t="b">
        <f t="shared" si="0"/>
        <v>0</v>
      </c>
      <c r="D41" s="65"/>
      <c r="E41" s="73" t="b">
        <f t="shared" si="1"/>
        <v>0</v>
      </c>
      <c r="F41" s="65"/>
      <c r="G41" s="89" t="b">
        <f t="shared" si="2"/>
        <v>0</v>
      </c>
      <c r="H41" s="170" t="str">
        <f t="shared" si="3"/>
        <v/>
      </c>
    </row>
    <row r="42" spans="1:8" ht="16.5" thickTop="1" x14ac:dyDescent="0.25"/>
  </sheetData>
  <sheetProtection sheet="1" objects="1" scenarios="1"/>
  <dataValidations count="3">
    <dataValidation type="list" allowBlank="1" showInputMessage="1" showErrorMessage="1" sqref="B2:B41">
      <formula1>$I$2:$I$6</formula1>
    </dataValidation>
    <dataValidation type="list" allowBlank="1" showInputMessage="1" showErrorMessage="1" sqref="F2:F41">
      <formula1>$K$2:$K$6</formula1>
    </dataValidation>
    <dataValidation type="list" allowBlank="1" showInputMessage="1" showErrorMessage="1" sqref="D2:D41">
      <formula1>$J$2:$J$6</formula1>
    </dataValidation>
  </dataValidation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F5" sqref="F5"/>
    </sheetView>
  </sheetViews>
  <sheetFormatPr defaultRowHeight="15.75" x14ac:dyDescent="0.25"/>
  <cols>
    <col min="1" max="1" width="20.625" style="133" customWidth="1"/>
    <col min="2" max="2" width="71" style="66" bestFit="1" customWidth="1"/>
    <col min="3" max="3" width="9" style="130" hidden="1" customWidth="1"/>
    <col min="4" max="4" width="57.25" style="66" bestFit="1" customWidth="1"/>
    <col min="5" max="5" width="9" style="130" hidden="1" customWidth="1"/>
    <col min="6" max="6" width="60" style="66" bestFit="1" customWidth="1"/>
    <col min="7" max="7" width="9" style="130" hidden="1" customWidth="1"/>
    <col min="8" max="8" width="9" style="130"/>
    <col min="9" max="9" width="71" style="133" hidden="1" customWidth="1"/>
    <col min="10" max="10" width="41.5" style="133" hidden="1" customWidth="1"/>
    <col min="11" max="11" width="60" style="133" hidden="1" customWidth="1"/>
    <col min="12" max="16384" width="9" style="66"/>
  </cols>
  <sheetData>
    <row r="1" spans="1:11" s="178" customFormat="1" ht="32.1" customHeight="1" thickTop="1" thickBot="1" x14ac:dyDescent="0.3">
      <c r="A1" s="179">
        <v>9.6</v>
      </c>
      <c r="B1" s="11" t="s">
        <v>144</v>
      </c>
      <c r="C1" s="12"/>
      <c r="D1" s="11" t="s">
        <v>145</v>
      </c>
      <c r="E1" s="12"/>
      <c r="F1" s="11" t="s">
        <v>146</v>
      </c>
      <c r="G1" s="12"/>
      <c r="H1" s="181" t="s">
        <v>44</v>
      </c>
      <c r="I1" s="180"/>
      <c r="J1" s="180"/>
      <c r="K1" s="180"/>
    </row>
    <row r="2" spans="1:11" ht="16.5" thickTop="1" x14ac:dyDescent="0.25">
      <c r="A2" s="123" t="str">
        <f>'Front Page'!A2</f>
        <v>Student 1</v>
      </c>
      <c r="B2" s="58"/>
      <c r="C2" s="74" t="b">
        <f>IF(B2="5 - Willingly participates moderately to vigorously 95-100% of the allotted time",5,IF(B2="4 - Willingly participates moderately to vigorously 80-90% of the allotted time",4,IF(B2="3 - Willingly participates moderately to vigorously 70-80% of the allotted time",3,IF(B2="2 - Willingly participates moderately to vigorously less than 70% of the allotted time",2,IF(B2="1 - Willingly participates moderately to vigorously less than 50% of the allotted time",1)))))</f>
        <v>0</v>
      </c>
      <c r="D2" s="59"/>
      <c r="E2" s="74" t="b">
        <f>IF(D2="5 - Consistently works positively with teammates",5,IF(D2="4 - Frequently works positively with teammates",4,IF(D2="3 - Follows decisions made by teammates",3,IF(D2="2 - Rarely works with teammates",2,IF(D2="1 - Never works with teammates",1)))))</f>
        <v>0</v>
      </c>
      <c r="F2" s="59"/>
      <c r="G2" s="78" t="b">
        <f>IF(F2="5 - Understands and applies tactics and strategies 90-100% of the time",5,IF(F2="4 - Understands and applies tactics and strategies 80-90% of the time",4,IF(F2="3 - Understands and applies tactics and strategies 70-80% of the time",3,IF(F2="2 - Understands tactics and strategies on a limited basis",2,IF(F2="1 - Does not understand tactics and strategies",1)))))</f>
        <v>0</v>
      </c>
      <c r="H2" s="162" t="str">
        <f>IFERROR(AVERAGE(C2, E2, G2), "")</f>
        <v/>
      </c>
      <c r="I2" s="133" t="s">
        <v>147</v>
      </c>
      <c r="J2" s="133" t="s">
        <v>148</v>
      </c>
      <c r="K2" s="133" t="s">
        <v>149</v>
      </c>
    </row>
    <row r="3" spans="1:11" s="108" customFormat="1" x14ac:dyDescent="0.25">
      <c r="A3" s="121" t="str">
        <f>'Front Page'!A3</f>
        <v>Student 2</v>
      </c>
      <c r="B3" s="119"/>
      <c r="C3" s="100" t="b">
        <f t="shared" ref="C3:C41" si="0">IF(B3="5 - Willingly participates moderately to vigorously 95-100% of the allotted time",5,IF(B3="4 - Willingly participates moderately to vigorously 80-90% of the allotted time",4,IF(B3="3 - Willingly participates moderately to vigorously 70-80% of the allotted time",3,IF(B3="2 - Willingly participates moderately to vigorously less than 70% of the allotted time",2,IF(B3="1 - Willingly participates moderately to vigorously less than 50% of the allotted time",1)))))</f>
        <v>0</v>
      </c>
      <c r="D3" s="113"/>
      <c r="E3" s="100" t="b">
        <f t="shared" ref="E3:E41" si="1">IF(D3="5 - Consistently works positively with teammates",5,IF(D3="4 - Frequently works positively with teammates",4,IF(D3="3 - Follows decisions made by teammates",3,IF(D3="2 - Rarely works with teammates",2,IF(D3="1 - Never works with teammates",1)))))</f>
        <v>0</v>
      </c>
      <c r="F3" s="113"/>
      <c r="G3" s="102" t="b">
        <f t="shared" ref="G3:G41" si="2">IF(F3="5 - Understands and applies tactics and strategies 90-100% of the time",5,IF(F3="4 - Understands and applies tactics and strategies 80-90% of the time",4,IF(F3="3 - Understands and applies tactics and strategies 70-80% of the time",3,IF(F3="2 - Understands tactics and strategies on a limited basis",2,IF(F3="1 - Does not understand tactics and strategies",1)))))</f>
        <v>0</v>
      </c>
      <c r="H3" s="163" t="str">
        <f t="shared" ref="H3:H41" si="3">IFERROR(AVERAGE(C3, E3, G3), "")</f>
        <v/>
      </c>
      <c r="I3" s="110" t="s">
        <v>150</v>
      </c>
      <c r="J3" s="110" t="s">
        <v>151</v>
      </c>
      <c r="K3" s="110" t="s">
        <v>152</v>
      </c>
    </row>
    <row r="4" spans="1:11" x14ac:dyDescent="0.25">
      <c r="A4" s="123" t="str">
        <f>'Front Page'!A4</f>
        <v>Student 3</v>
      </c>
      <c r="B4" s="62"/>
      <c r="C4" s="72" t="b">
        <f t="shared" si="0"/>
        <v>0</v>
      </c>
      <c r="D4" s="63"/>
      <c r="E4" s="72" t="b">
        <f t="shared" si="1"/>
        <v>0</v>
      </c>
      <c r="F4" s="63"/>
      <c r="G4" s="90" t="b">
        <f t="shared" si="2"/>
        <v>0</v>
      </c>
      <c r="H4" s="164" t="str">
        <f t="shared" si="3"/>
        <v/>
      </c>
      <c r="I4" s="133" t="s">
        <v>153</v>
      </c>
      <c r="J4" s="133" t="s">
        <v>154</v>
      </c>
      <c r="K4" s="133" t="s">
        <v>155</v>
      </c>
    </row>
    <row r="5" spans="1:11" s="108" customFormat="1" x14ac:dyDescent="0.25">
      <c r="A5" s="121" t="str">
        <f>'Front Page'!A5</f>
        <v>Student 4</v>
      </c>
      <c r="B5" s="119"/>
      <c r="C5" s="100" t="b">
        <f t="shared" si="0"/>
        <v>0</v>
      </c>
      <c r="D5" s="113"/>
      <c r="E5" s="100" t="b">
        <f t="shared" si="1"/>
        <v>0</v>
      </c>
      <c r="F5" s="113"/>
      <c r="G5" s="102" t="b">
        <f t="shared" si="2"/>
        <v>0</v>
      </c>
      <c r="H5" s="163" t="str">
        <f t="shared" si="3"/>
        <v/>
      </c>
      <c r="I5" s="110" t="s">
        <v>156</v>
      </c>
      <c r="J5" s="110" t="s">
        <v>157</v>
      </c>
      <c r="K5" s="110" t="s">
        <v>158</v>
      </c>
    </row>
    <row r="6" spans="1:11" x14ac:dyDescent="0.25">
      <c r="A6" s="123" t="str">
        <f>'Front Page'!A6</f>
        <v>Student 5</v>
      </c>
      <c r="B6" s="62"/>
      <c r="C6" s="72" t="b">
        <f t="shared" si="0"/>
        <v>0</v>
      </c>
      <c r="D6" s="63"/>
      <c r="E6" s="72" t="b">
        <f t="shared" si="1"/>
        <v>0</v>
      </c>
      <c r="F6" s="63"/>
      <c r="G6" s="90" t="b">
        <f t="shared" si="2"/>
        <v>0</v>
      </c>
      <c r="H6" s="164" t="str">
        <f t="shared" si="3"/>
        <v/>
      </c>
      <c r="I6" s="133" t="s">
        <v>159</v>
      </c>
      <c r="J6" s="133" t="s">
        <v>160</v>
      </c>
      <c r="K6" s="133" t="s">
        <v>161</v>
      </c>
    </row>
    <row r="7" spans="1:11" s="108" customFormat="1" x14ac:dyDescent="0.25">
      <c r="A7" s="121" t="str">
        <f>'Front Page'!A7</f>
        <v>Student 6</v>
      </c>
      <c r="B7" s="119"/>
      <c r="C7" s="100" t="b">
        <f t="shared" si="0"/>
        <v>0</v>
      </c>
      <c r="D7" s="113"/>
      <c r="E7" s="100" t="b">
        <f t="shared" si="1"/>
        <v>0</v>
      </c>
      <c r="F7" s="113"/>
      <c r="G7" s="102" t="b">
        <f t="shared" si="2"/>
        <v>0</v>
      </c>
      <c r="H7" s="163" t="str">
        <f t="shared" si="3"/>
        <v/>
      </c>
      <c r="I7" s="110"/>
      <c r="J7" s="110"/>
      <c r="K7" s="110"/>
    </row>
    <row r="8" spans="1:11" x14ac:dyDescent="0.25">
      <c r="A8" s="123" t="str">
        <f>'Front Page'!A8</f>
        <v>Student 7</v>
      </c>
      <c r="B8" s="62"/>
      <c r="C8" s="72" t="b">
        <f t="shared" si="0"/>
        <v>0</v>
      </c>
      <c r="D8" s="63"/>
      <c r="E8" s="72" t="b">
        <f t="shared" si="1"/>
        <v>0</v>
      </c>
      <c r="F8" s="63"/>
      <c r="G8" s="90" t="b">
        <f t="shared" si="2"/>
        <v>0</v>
      </c>
      <c r="H8" s="164" t="str">
        <f t="shared" si="3"/>
        <v/>
      </c>
    </row>
    <row r="9" spans="1:11" s="108" customFormat="1" x14ac:dyDescent="0.25">
      <c r="A9" s="121" t="str">
        <f>'Front Page'!A9</f>
        <v>Student 8</v>
      </c>
      <c r="B9" s="119"/>
      <c r="C9" s="100" t="b">
        <f t="shared" si="0"/>
        <v>0</v>
      </c>
      <c r="D9" s="113"/>
      <c r="E9" s="100" t="b">
        <f t="shared" si="1"/>
        <v>0</v>
      </c>
      <c r="F9" s="113"/>
      <c r="G9" s="102" t="b">
        <f t="shared" si="2"/>
        <v>0</v>
      </c>
      <c r="H9" s="163" t="str">
        <f t="shared" si="3"/>
        <v/>
      </c>
      <c r="I9" s="110"/>
      <c r="J9" s="110"/>
      <c r="K9" s="110"/>
    </row>
    <row r="10" spans="1:11" x14ac:dyDescent="0.25">
      <c r="A10" s="123" t="str">
        <f>'Front Page'!A10</f>
        <v>Student 9</v>
      </c>
      <c r="B10" s="62"/>
      <c r="C10" s="72" t="b">
        <f t="shared" si="0"/>
        <v>0</v>
      </c>
      <c r="D10" s="63"/>
      <c r="E10" s="72" t="b">
        <f t="shared" si="1"/>
        <v>0</v>
      </c>
      <c r="F10" s="63"/>
      <c r="G10" s="90" t="b">
        <f t="shared" si="2"/>
        <v>0</v>
      </c>
      <c r="H10" s="164" t="str">
        <f t="shared" si="3"/>
        <v/>
      </c>
    </row>
    <row r="11" spans="1:11" s="108" customFormat="1" x14ac:dyDescent="0.25">
      <c r="A11" s="121" t="str">
        <f>'Front Page'!A11</f>
        <v>Student 10</v>
      </c>
      <c r="B11" s="119"/>
      <c r="C11" s="100" t="b">
        <f t="shared" si="0"/>
        <v>0</v>
      </c>
      <c r="D11" s="113"/>
      <c r="E11" s="100" t="b">
        <f t="shared" si="1"/>
        <v>0</v>
      </c>
      <c r="F11" s="113"/>
      <c r="G11" s="102" t="b">
        <f t="shared" si="2"/>
        <v>0</v>
      </c>
      <c r="H11" s="163" t="str">
        <f t="shared" si="3"/>
        <v/>
      </c>
      <c r="I11" s="110"/>
      <c r="J11" s="110"/>
      <c r="K11" s="110"/>
    </row>
    <row r="12" spans="1:11" x14ac:dyDescent="0.25">
      <c r="A12" s="123" t="str">
        <f>'Front Page'!A12</f>
        <v>Student 11</v>
      </c>
      <c r="B12" s="62"/>
      <c r="C12" s="72" t="b">
        <f t="shared" si="0"/>
        <v>0</v>
      </c>
      <c r="D12" s="63"/>
      <c r="E12" s="72" t="b">
        <f t="shared" si="1"/>
        <v>0</v>
      </c>
      <c r="F12" s="63"/>
      <c r="G12" s="90" t="b">
        <f t="shared" si="2"/>
        <v>0</v>
      </c>
      <c r="H12" s="164" t="str">
        <f t="shared" si="3"/>
        <v/>
      </c>
    </row>
    <row r="13" spans="1:11" s="108" customFormat="1" x14ac:dyDescent="0.25">
      <c r="A13" s="121" t="str">
        <f>'Front Page'!A13</f>
        <v>Student 12</v>
      </c>
      <c r="B13" s="119"/>
      <c r="C13" s="100" t="b">
        <f t="shared" si="0"/>
        <v>0</v>
      </c>
      <c r="D13" s="113"/>
      <c r="E13" s="100" t="b">
        <f t="shared" si="1"/>
        <v>0</v>
      </c>
      <c r="F13" s="113"/>
      <c r="G13" s="102" t="b">
        <f t="shared" si="2"/>
        <v>0</v>
      </c>
      <c r="H13" s="163" t="str">
        <f t="shared" si="3"/>
        <v/>
      </c>
      <c r="I13" s="110"/>
      <c r="J13" s="110"/>
      <c r="K13" s="110"/>
    </row>
    <row r="14" spans="1:11" x14ac:dyDescent="0.25">
      <c r="A14" s="123" t="str">
        <f>'Front Page'!A14</f>
        <v>Student 13</v>
      </c>
      <c r="B14" s="62"/>
      <c r="C14" s="72" t="b">
        <f t="shared" si="0"/>
        <v>0</v>
      </c>
      <c r="D14" s="63"/>
      <c r="E14" s="72" t="b">
        <f t="shared" si="1"/>
        <v>0</v>
      </c>
      <c r="F14" s="63"/>
      <c r="G14" s="90" t="b">
        <f t="shared" si="2"/>
        <v>0</v>
      </c>
      <c r="H14" s="164" t="str">
        <f t="shared" si="3"/>
        <v/>
      </c>
    </row>
    <row r="15" spans="1:11" s="108" customFormat="1" x14ac:dyDescent="0.25">
      <c r="A15" s="121" t="str">
        <f>'Front Page'!A15</f>
        <v>Student 14</v>
      </c>
      <c r="B15" s="119"/>
      <c r="C15" s="100" t="b">
        <f t="shared" si="0"/>
        <v>0</v>
      </c>
      <c r="D15" s="113"/>
      <c r="E15" s="100" t="b">
        <f t="shared" si="1"/>
        <v>0</v>
      </c>
      <c r="F15" s="113"/>
      <c r="G15" s="102" t="b">
        <f t="shared" si="2"/>
        <v>0</v>
      </c>
      <c r="H15" s="163" t="str">
        <f t="shared" si="3"/>
        <v/>
      </c>
      <c r="I15" s="110"/>
      <c r="J15" s="110"/>
      <c r="K15" s="110"/>
    </row>
    <row r="16" spans="1:11" x14ac:dyDescent="0.25">
      <c r="A16" s="123" t="str">
        <f>'Front Page'!A16</f>
        <v>Student 15</v>
      </c>
      <c r="B16" s="62"/>
      <c r="C16" s="72" t="b">
        <f t="shared" si="0"/>
        <v>0</v>
      </c>
      <c r="D16" s="63"/>
      <c r="E16" s="72" t="b">
        <f t="shared" si="1"/>
        <v>0</v>
      </c>
      <c r="F16" s="63"/>
      <c r="G16" s="90" t="b">
        <f t="shared" si="2"/>
        <v>0</v>
      </c>
      <c r="H16" s="164" t="str">
        <f t="shared" si="3"/>
        <v/>
      </c>
    </row>
    <row r="17" spans="1:11" s="108" customFormat="1" x14ac:dyDescent="0.25">
      <c r="A17" s="121" t="str">
        <f>'Front Page'!A17</f>
        <v>Student 16</v>
      </c>
      <c r="B17" s="119"/>
      <c r="C17" s="100" t="b">
        <f t="shared" si="0"/>
        <v>0</v>
      </c>
      <c r="D17" s="113"/>
      <c r="E17" s="100" t="b">
        <f t="shared" si="1"/>
        <v>0</v>
      </c>
      <c r="F17" s="113"/>
      <c r="G17" s="102" t="b">
        <f t="shared" si="2"/>
        <v>0</v>
      </c>
      <c r="H17" s="163" t="str">
        <f t="shared" si="3"/>
        <v/>
      </c>
      <c r="I17" s="110"/>
      <c r="J17" s="110"/>
      <c r="K17" s="110"/>
    </row>
    <row r="18" spans="1:11" x14ac:dyDescent="0.25">
      <c r="A18" s="123" t="str">
        <f>'Front Page'!A18</f>
        <v>Student 17</v>
      </c>
      <c r="B18" s="62"/>
      <c r="C18" s="72" t="b">
        <f t="shared" si="0"/>
        <v>0</v>
      </c>
      <c r="D18" s="63"/>
      <c r="E18" s="72" t="b">
        <f t="shared" si="1"/>
        <v>0</v>
      </c>
      <c r="F18" s="63"/>
      <c r="G18" s="90" t="b">
        <f t="shared" si="2"/>
        <v>0</v>
      </c>
      <c r="H18" s="164" t="str">
        <f t="shared" si="3"/>
        <v/>
      </c>
    </row>
    <row r="19" spans="1:11" s="108" customFormat="1" x14ac:dyDescent="0.25">
      <c r="A19" s="121" t="str">
        <f>'Front Page'!A19</f>
        <v>Student 18</v>
      </c>
      <c r="B19" s="119"/>
      <c r="C19" s="100" t="b">
        <f t="shared" si="0"/>
        <v>0</v>
      </c>
      <c r="D19" s="113"/>
      <c r="E19" s="100" t="b">
        <f t="shared" si="1"/>
        <v>0</v>
      </c>
      <c r="F19" s="113"/>
      <c r="G19" s="102" t="b">
        <f t="shared" si="2"/>
        <v>0</v>
      </c>
      <c r="H19" s="163" t="str">
        <f t="shared" si="3"/>
        <v/>
      </c>
      <c r="I19" s="110"/>
      <c r="J19" s="110"/>
      <c r="K19" s="110"/>
    </row>
    <row r="20" spans="1:11" x14ac:dyDescent="0.25">
      <c r="A20" s="123" t="str">
        <f>'Front Page'!A20</f>
        <v>Student 19</v>
      </c>
      <c r="B20" s="62"/>
      <c r="C20" s="72" t="b">
        <f t="shared" si="0"/>
        <v>0</v>
      </c>
      <c r="D20" s="63"/>
      <c r="E20" s="72" t="b">
        <f t="shared" si="1"/>
        <v>0</v>
      </c>
      <c r="F20" s="63"/>
      <c r="G20" s="90" t="b">
        <f t="shared" si="2"/>
        <v>0</v>
      </c>
      <c r="H20" s="164" t="str">
        <f t="shared" si="3"/>
        <v/>
      </c>
    </row>
    <row r="21" spans="1:11" s="108" customFormat="1" x14ac:dyDescent="0.25">
      <c r="A21" s="121" t="str">
        <f>'Front Page'!A21</f>
        <v>Student 20</v>
      </c>
      <c r="B21" s="119"/>
      <c r="C21" s="100" t="b">
        <f t="shared" si="0"/>
        <v>0</v>
      </c>
      <c r="D21" s="113"/>
      <c r="E21" s="100" t="b">
        <f t="shared" si="1"/>
        <v>0</v>
      </c>
      <c r="F21" s="113"/>
      <c r="G21" s="102" t="b">
        <f t="shared" si="2"/>
        <v>0</v>
      </c>
      <c r="H21" s="163" t="str">
        <f t="shared" si="3"/>
        <v/>
      </c>
      <c r="I21" s="110"/>
      <c r="J21" s="110"/>
      <c r="K21" s="110"/>
    </row>
    <row r="22" spans="1:11" x14ac:dyDescent="0.25">
      <c r="A22" s="123" t="str">
        <f>'Front Page'!A22</f>
        <v>Student 21</v>
      </c>
      <c r="B22" s="62"/>
      <c r="C22" s="72" t="b">
        <f t="shared" si="0"/>
        <v>0</v>
      </c>
      <c r="D22" s="63"/>
      <c r="E22" s="72" t="b">
        <f t="shared" si="1"/>
        <v>0</v>
      </c>
      <c r="F22" s="63"/>
      <c r="G22" s="90" t="b">
        <f t="shared" si="2"/>
        <v>0</v>
      </c>
      <c r="H22" s="164" t="str">
        <f t="shared" si="3"/>
        <v/>
      </c>
    </row>
    <row r="23" spans="1:11" s="108" customFormat="1" x14ac:dyDescent="0.25">
      <c r="A23" s="121" t="str">
        <f>'Front Page'!A23</f>
        <v>Student 22</v>
      </c>
      <c r="B23" s="119"/>
      <c r="C23" s="100" t="b">
        <f t="shared" si="0"/>
        <v>0</v>
      </c>
      <c r="D23" s="113"/>
      <c r="E23" s="100" t="b">
        <f t="shared" si="1"/>
        <v>0</v>
      </c>
      <c r="F23" s="113"/>
      <c r="G23" s="102" t="b">
        <f t="shared" si="2"/>
        <v>0</v>
      </c>
      <c r="H23" s="163" t="str">
        <f t="shared" si="3"/>
        <v/>
      </c>
      <c r="I23" s="110"/>
      <c r="J23" s="110"/>
      <c r="K23" s="110"/>
    </row>
    <row r="24" spans="1:11" x14ac:dyDescent="0.25">
      <c r="A24" s="123" t="str">
        <f>'Front Page'!A24</f>
        <v>Student 23</v>
      </c>
      <c r="B24" s="62"/>
      <c r="C24" s="72" t="b">
        <f t="shared" si="0"/>
        <v>0</v>
      </c>
      <c r="D24" s="63"/>
      <c r="E24" s="72" t="b">
        <f t="shared" si="1"/>
        <v>0</v>
      </c>
      <c r="F24" s="63"/>
      <c r="G24" s="90" t="b">
        <f t="shared" si="2"/>
        <v>0</v>
      </c>
      <c r="H24" s="164" t="str">
        <f t="shared" si="3"/>
        <v/>
      </c>
    </row>
    <row r="25" spans="1:11" s="108" customFormat="1" x14ac:dyDescent="0.25">
      <c r="A25" s="121" t="str">
        <f>'Front Page'!A25</f>
        <v>Student 24</v>
      </c>
      <c r="B25" s="119"/>
      <c r="C25" s="100" t="b">
        <f t="shared" si="0"/>
        <v>0</v>
      </c>
      <c r="D25" s="113"/>
      <c r="E25" s="100" t="b">
        <f t="shared" si="1"/>
        <v>0</v>
      </c>
      <c r="F25" s="113"/>
      <c r="G25" s="102" t="b">
        <f t="shared" si="2"/>
        <v>0</v>
      </c>
      <c r="H25" s="163" t="str">
        <f t="shared" si="3"/>
        <v/>
      </c>
      <c r="I25" s="110"/>
      <c r="J25" s="110"/>
      <c r="K25" s="110"/>
    </row>
    <row r="26" spans="1:11" x14ac:dyDescent="0.25">
      <c r="A26" s="123" t="str">
        <f>'Front Page'!A26</f>
        <v>Student 25</v>
      </c>
      <c r="B26" s="62"/>
      <c r="C26" s="72" t="b">
        <f t="shared" si="0"/>
        <v>0</v>
      </c>
      <c r="D26" s="63"/>
      <c r="E26" s="72" t="b">
        <f t="shared" si="1"/>
        <v>0</v>
      </c>
      <c r="F26" s="63"/>
      <c r="G26" s="90" t="b">
        <f t="shared" si="2"/>
        <v>0</v>
      </c>
      <c r="H26" s="164" t="str">
        <f t="shared" si="3"/>
        <v/>
      </c>
    </row>
    <row r="27" spans="1:11" s="108" customFormat="1" x14ac:dyDescent="0.25">
      <c r="A27" s="121" t="str">
        <f>'Front Page'!A27</f>
        <v>Student 26</v>
      </c>
      <c r="B27" s="119"/>
      <c r="C27" s="100" t="b">
        <f t="shared" si="0"/>
        <v>0</v>
      </c>
      <c r="D27" s="113"/>
      <c r="E27" s="100" t="b">
        <f t="shared" si="1"/>
        <v>0</v>
      </c>
      <c r="F27" s="113"/>
      <c r="G27" s="102" t="b">
        <f t="shared" si="2"/>
        <v>0</v>
      </c>
      <c r="H27" s="163" t="str">
        <f t="shared" si="3"/>
        <v/>
      </c>
      <c r="I27" s="110"/>
      <c r="J27" s="110"/>
      <c r="K27" s="110"/>
    </row>
    <row r="28" spans="1:11" x14ac:dyDescent="0.25">
      <c r="A28" s="123" t="str">
        <f>'Front Page'!A28</f>
        <v>Student 27</v>
      </c>
      <c r="B28" s="62"/>
      <c r="C28" s="72" t="b">
        <f t="shared" si="0"/>
        <v>0</v>
      </c>
      <c r="D28" s="63"/>
      <c r="E28" s="72" t="b">
        <f t="shared" si="1"/>
        <v>0</v>
      </c>
      <c r="F28" s="63"/>
      <c r="G28" s="90" t="b">
        <f t="shared" si="2"/>
        <v>0</v>
      </c>
      <c r="H28" s="164" t="str">
        <f t="shared" si="3"/>
        <v/>
      </c>
    </row>
    <row r="29" spans="1:11" s="108" customFormat="1" x14ac:dyDescent="0.25">
      <c r="A29" s="121" t="str">
        <f>'Front Page'!A29</f>
        <v>Student 28</v>
      </c>
      <c r="B29" s="119"/>
      <c r="C29" s="100" t="b">
        <f t="shared" si="0"/>
        <v>0</v>
      </c>
      <c r="D29" s="113"/>
      <c r="E29" s="100" t="b">
        <f t="shared" si="1"/>
        <v>0</v>
      </c>
      <c r="F29" s="113"/>
      <c r="G29" s="102" t="b">
        <f t="shared" si="2"/>
        <v>0</v>
      </c>
      <c r="H29" s="163" t="str">
        <f t="shared" si="3"/>
        <v/>
      </c>
      <c r="I29" s="110"/>
      <c r="J29" s="110"/>
      <c r="K29" s="110"/>
    </row>
    <row r="30" spans="1:11" x14ac:dyDescent="0.25">
      <c r="A30" s="123" t="str">
        <f>'Front Page'!A30</f>
        <v>Student 29</v>
      </c>
      <c r="B30" s="62"/>
      <c r="C30" s="72" t="b">
        <f t="shared" si="0"/>
        <v>0</v>
      </c>
      <c r="D30" s="63"/>
      <c r="E30" s="72" t="b">
        <f t="shared" si="1"/>
        <v>0</v>
      </c>
      <c r="F30" s="63"/>
      <c r="G30" s="90" t="b">
        <f t="shared" si="2"/>
        <v>0</v>
      </c>
      <c r="H30" s="164" t="str">
        <f t="shared" si="3"/>
        <v/>
      </c>
    </row>
    <row r="31" spans="1:11" s="108" customFormat="1" x14ac:dyDescent="0.25">
      <c r="A31" s="121" t="str">
        <f>'Front Page'!A31</f>
        <v>Student 30</v>
      </c>
      <c r="B31" s="119"/>
      <c r="C31" s="100" t="b">
        <f t="shared" si="0"/>
        <v>0</v>
      </c>
      <c r="D31" s="113"/>
      <c r="E31" s="100" t="b">
        <f t="shared" si="1"/>
        <v>0</v>
      </c>
      <c r="F31" s="113"/>
      <c r="G31" s="102" t="b">
        <f t="shared" si="2"/>
        <v>0</v>
      </c>
      <c r="H31" s="163" t="str">
        <f t="shared" si="3"/>
        <v/>
      </c>
      <c r="I31" s="110"/>
      <c r="J31" s="110"/>
      <c r="K31" s="110"/>
    </row>
    <row r="32" spans="1:11" x14ac:dyDescent="0.25">
      <c r="A32" s="123" t="str">
        <f>'Front Page'!A32</f>
        <v>Student 31</v>
      </c>
      <c r="B32" s="62"/>
      <c r="C32" s="72" t="b">
        <f t="shared" si="0"/>
        <v>0</v>
      </c>
      <c r="D32" s="63"/>
      <c r="E32" s="72" t="b">
        <f t="shared" si="1"/>
        <v>0</v>
      </c>
      <c r="F32" s="63"/>
      <c r="G32" s="90" t="b">
        <f t="shared" si="2"/>
        <v>0</v>
      </c>
      <c r="H32" s="164" t="str">
        <f t="shared" si="3"/>
        <v/>
      </c>
    </row>
    <row r="33" spans="1:11" s="108" customFormat="1" x14ac:dyDescent="0.25">
      <c r="A33" s="121" t="str">
        <f>'Front Page'!A33</f>
        <v>Student 32</v>
      </c>
      <c r="B33" s="119"/>
      <c r="C33" s="100" t="b">
        <f t="shared" si="0"/>
        <v>0</v>
      </c>
      <c r="D33" s="113"/>
      <c r="E33" s="100" t="b">
        <f t="shared" si="1"/>
        <v>0</v>
      </c>
      <c r="F33" s="113"/>
      <c r="G33" s="102" t="b">
        <f t="shared" si="2"/>
        <v>0</v>
      </c>
      <c r="H33" s="163" t="str">
        <f t="shared" si="3"/>
        <v/>
      </c>
      <c r="I33" s="110"/>
      <c r="J33" s="110"/>
      <c r="K33" s="110"/>
    </row>
    <row r="34" spans="1:11" x14ac:dyDescent="0.25">
      <c r="A34" s="123" t="str">
        <f>'Front Page'!A34</f>
        <v>Student 33</v>
      </c>
      <c r="B34" s="62"/>
      <c r="C34" s="72" t="b">
        <f t="shared" si="0"/>
        <v>0</v>
      </c>
      <c r="D34" s="63"/>
      <c r="E34" s="72" t="b">
        <f t="shared" si="1"/>
        <v>0</v>
      </c>
      <c r="F34" s="63"/>
      <c r="G34" s="90" t="b">
        <f t="shared" si="2"/>
        <v>0</v>
      </c>
      <c r="H34" s="164" t="str">
        <f t="shared" si="3"/>
        <v/>
      </c>
    </row>
    <row r="35" spans="1:11" s="108" customFormat="1" x14ac:dyDescent="0.25">
      <c r="A35" s="121" t="str">
        <f>'Front Page'!A35</f>
        <v>Student 34</v>
      </c>
      <c r="B35" s="119"/>
      <c r="C35" s="100" t="b">
        <f t="shared" si="0"/>
        <v>0</v>
      </c>
      <c r="D35" s="113"/>
      <c r="E35" s="100" t="b">
        <f t="shared" si="1"/>
        <v>0</v>
      </c>
      <c r="F35" s="113"/>
      <c r="G35" s="102" t="b">
        <f t="shared" si="2"/>
        <v>0</v>
      </c>
      <c r="H35" s="163" t="str">
        <f t="shared" si="3"/>
        <v/>
      </c>
      <c r="I35" s="110"/>
      <c r="J35" s="110"/>
      <c r="K35" s="110"/>
    </row>
    <row r="36" spans="1:11" x14ac:dyDescent="0.25">
      <c r="A36" s="123" t="str">
        <f>'Front Page'!A36</f>
        <v>Student 35</v>
      </c>
      <c r="B36" s="62"/>
      <c r="C36" s="72" t="b">
        <f t="shared" si="0"/>
        <v>0</v>
      </c>
      <c r="D36" s="63"/>
      <c r="E36" s="72" t="b">
        <f t="shared" si="1"/>
        <v>0</v>
      </c>
      <c r="F36" s="63"/>
      <c r="G36" s="90" t="b">
        <f t="shared" si="2"/>
        <v>0</v>
      </c>
      <c r="H36" s="164" t="str">
        <f t="shared" si="3"/>
        <v/>
      </c>
    </row>
    <row r="37" spans="1:11" s="108" customFormat="1" x14ac:dyDescent="0.25">
      <c r="A37" s="121" t="str">
        <f>'Front Page'!A37</f>
        <v>Student 36</v>
      </c>
      <c r="B37" s="119"/>
      <c r="C37" s="100" t="b">
        <f t="shared" si="0"/>
        <v>0</v>
      </c>
      <c r="D37" s="113"/>
      <c r="E37" s="100" t="b">
        <f t="shared" si="1"/>
        <v>0</v>
      </c>
      <c r="F37" s="113"/>
      <c r="G37" s="102" t="b">
        <f t="shared" si="2"/>
        <v>0</v>
      </c>
      <c r="H37" s="163" t="str">
        <f t="shared" si="3"/>
        <v/>
      </c>
      <c r="I37" s="110"/>
      <c r="J37" s="110"/>
      <c r="K37" s="110"/>
    </row>
    <row r="38" spans="1:11" x14ac:dyDescent="0.25">
      <c r="A38" s="123" t="str">
        <f>'Front Page'!A38</f>
        <v>Student 37</v>
      </c>
      <c r="B38" s="62"/>
      <c r="C38" s="72" t="b">
        <f t="shared" si="0"/>
        <v>0</v>
      </c>
      <c r="D38" s="63"/>
      <c r="E38" s="72" t="b">
        <f t="shared" si="1"/>
        <v>0</v>
      </c>
      <c r="F38" s="63"/>
      <c r="G38" s="90" t="b">
        <f t="shared" si="2"/>
        <v>0</v>
      </c>
      <c r="H38" s="164" t="str">
        <f t="shared" si="3"/>
        <v/>
      </c>
    </row>
    <row r="39" spans="1:11" s="108" customFormat="1" x14ac:dyDescent="0.25">
      <c r="A39" s="121" t="str">
        <f>'Front Page'!A39</f>
        <v>Student 38</v>
      </c>
      <c r="B39" s="119"/>
      <c r="C39" s="100" t="b">
        <f t="shared" si="0"/>
        <v>0</v>
      </c>
      <c r="D39" s="113"/>
      <c r="E39" s="100" t="b">
        <f t="shared" si="1"/>
        <v>0</v>
      </c>
      <c r="F39" s="113"/>
      <c r="G39" s="102" t="b">
        <f t="shared" si="2"/>
        <v>0</v>
      </c>
      <c r="H39" s="163" t="str">
        <f t="shared" si="3"/>
        <v/>
      </c>
      <c r="I39" s="110"/>
      <c r="J39" s="110"/>
      <c r="K39" s="110"/>
    </row>
    <row r="40" spans="1:11" x14ac:dyDescent="0.25">
      <c r="A40" s="123" t="str">
        <f>'Front Page'!A40</f>
        <v>Student 39</v>
      </c>
      <c r="B40" s="62"/>
      <c r="C40" s="72" t="b">
        <f t="shared" si="0"/>
        <v>0</v>
      </c>
      <c r="D40" s="63"/>
      <c r="E40" s="72" t="b">
        <f t="shared" si="1"/>
        <v>0</v>
      </c>
      <c r="F40" s="63"/>
      <c r="G40" s="90" t="b">
        <f t="shared" si="2"/>
        <v>0</v>
      </c>
      <c r="H40" s="164" t="str">
        <f t="shared" si="3"/>
        <v/>
      </c>
    </row>
    <row r="41" spans="1:11" s="108" customFormat="1" ht="16.5" thickBot="1" x14ac:dyDescent="0.3">
      <c r="A41" s="122" t="str">
        <f>'Front Page'!A41</f>
        <v>Student 40</v>
      </c>
      <c r="B41" s="120"/>
      <c r="C41" s="101" t="b">
        <f t="shared" si="0"/>
        <v>0</v>
      </c>
      <c r="D41" s="114"/>
      <c r="E41" s="101" t="b">
        <f t="shared" si="1"/>
        <v>0</v>
      </c>
      <c r="F41" s="114"/>
      <c r="G41" s="103" t="b">
        <f t="shared" si="2"/>
        <v>0</v>
      </c>
      <c r="H41" s="165" t="str">
        <f t="shared" si="3"/>
        <v/>
      </c>
      <c r="I41" s="110"/>
      <c r="J41" s="110"/>
      <c r="K41" s="110"/>
    </row>
    <row r="42" spans="1:11" ht="16.5" thickTop="1" x14ac:dyDescent="0.25"/>
  </sheetData>
  <sheetProtection sheet="1" objects="1" scenarios="1"/>
  <dataValidations count="3">
    <dataValidation type="list" allowBlank="1" showInputMessage="1" showErrorMessage="1" sqref="B2:B41">
      <formula1>$I$2:$I$6</formula1>
    </dataValidation>
    <dataValidation type="list" allowBlank="1" showInputMessage="1" showErrorMessage="1" sqref="D2:D41">
      <formula1>$J$2:$J$6</formula1>
    </dataValidation>
    <dataValidation type="list" allowBlank="1" showInputMessage="1" showErrorMessage="1" sqref="F2:F41">
      <formula1>$K$2:$K$6</formula1>
    </dataValidation>
  </dataValidation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4" sqref="B14"/>
    </sheetView>
  </sheetViews>
  <sheetFormatPr defaultRowHeight="15.75" x14ac:dyDescent="0.25"/>
  <cols>
    <col min="1" max="1" width="20.625" style="92" customWidth="1"/>
    <col min="2" max="2" width="64.75" style="66" bestFit="1" customWidth="1"/>
    <col min="3" max="3" width="9" style="91" hidden="1" customWidth="1"/>
    <col min="4" max="4" width="56.75" style="66" bestFit="1" customWidth="1"/>
    <col min="5" max="5" width="9" style="91" hidden="1" customWidth="1"/>
    <col min="6" max="6" width="9" style="91"/>
    <col min="7" max="7" width="64.75" style="92" hidden="1" customWidth="1"/>
    <col min="8" max="8" width="56.75" style="92" hidden="1" customWidth="1"/>
    <col min="9" max="16384" width="9" style="91"/>
  </cols>
  <sheetData>
    <row r="1" spans="1:8" s="93" customFormat="1" ht="32.1" customHeight="1" thickTop="1" thickBot="1" x14ac:dyDescent="0.3">
      <c r="A1" s="95">
        <v>9.6999999999999993</v>
      </c>
      <c r="B1" s="11" t="s">
        <v>162</v>
      </c>
      <c r="C1" s="96"/>
      <c r="D1" s="11" t="s">
        <v>163</v>
      </c>
      <c r="E1" s="104"/>
      <c r="F1" s="105" t="s">
        <v>44</v>
      </c>
      <c r="G1" s="94"/>
      <c r="H1" s="94"/>
    </row>
    <row r="2" spans="1:8" ht="16.5" thickTop="1" x14ac:dyDescent="0.25">
      <c r="A2" s="99" t="str">
        <f>'Front Page'!A2</f>
        <v>Student 1</v>
      </c>
      <c r="B2" s="58"/>
      <c r="C2" s="74" t="b">
        <f>IF(B2="5 - Can inform others of alternate environment activities and benefits",5,IF(B2="4 - Can make changes to skills in order to enhance enjoyment",4,IF(B2="3 - Can make changes to skills on the advice of others to enhance enjoyment",3,IF(B2="2 - Willingly participates in alternate environment activities",2,IF(B2="1 - Does not participate",1)))))</f>
        <v>0</v>
      </c>
      <c r="D2" s="59"/>
      <c r="E2" s="78" t="b">
        <f>IF(D2="5 - Participates in 100% of alternate environment activities",5,IF(D2="4 - Participates in 90% of alternate environment activities",4,IF(D2="3 - Participates in 80% of alternate environment activities",3,IF(D2="2 - Participates in less than 80% of alternate environment activities",2,IF(D2="1 - Does not participate in alternate environment activities",1)))))</f>
        <v>0</v>
      </c>
      <c r="F2" s="162" t="str">
        <f>IFERROR(AVERAGE(C2, E2), "")</f>
        <v/>
      </c>
      <c r="G2" s="92" t="s">
        <v>164</v>
      </c>
      <c r="H2" s="92" t="s">
        <v>165</v>
      </c>
    </row>
    <row r="3" spans="1:8" x14ac:dyDescent="0.25">
      <c r="A3" s="97" t="str">
        <f>'Front Page'!A3</f>
        <v>Student 2</v>
      </c>
      <c r="B3" s="119"/>
      <c r="C3" s="100" t="b">
        <f t="shared" ref="C3:C41" si="0">IF(B3="5 - Can inform others of alternate environment activities and benefits",5,IF(B3="4 - Can make changes to skills in order to enhance enjoyment",4,IF(B3="3 - Can make changes to skills on the advice of others to enhance enjoyment",3,IF(B3="2 - Willingly participates in alternate environment activities",2,IF(B3="1 - Does not participate",1)))))</f>
        <v>0</v>
      </c>
      <c r="D3" s="113"/>
      <c r="E3" s="102" t="b">
        <f t="shared" ref="E3:E41" si="1">IF(D3="5 - Participates in 100% of alternate environment activities",5,IF(D3="4 - Participates in 90% of alternate environment activities",4,IF(D3="3 - Participates in 80% of alternate environment activities",3,IF(D3="2 - Participates in less than 80% of alternate environment activities",2,IF(D3="1 - Does not participate in alternate environment activities",1)))))</f>
        <v>0</v>
      </c>
      <c r="F3" s="171" t="str">
        <f t="shared" ref="F3:F41" si="2">IFERROR(AVERAGE(C3, E3), "")</f>
        <v/>
      </c>
      <c r="G3" s="92" t="s">
        <v>166</v>
      </c>
      <c r="H3" s="92" t="s">
        <v>167</v>
      </c>
    </row>
    <row r="4" spans="1:8" x14ac:dyDescent="0.25">
      <c r="A4" s="99" t="str">
        <f>'Front Page'!A4</f>
        <v>Student 3</v>
      </c>
      <c r="B4" s="62"/>
      <c r="C4" s="72" t="b">
        <f t="shared" si="0"/>
        <v>0</v>
      </c>
      <c r="D4" s="63"/>
      <c r="E4" s="90" t="b">
        <f t="shared" si="1"/>
        <v>0</v>
      </c>
      <c r="F4" s="166" t="str">
        <f t="shared" si="2"/>
        <v/>
      </c>
      <c r="G4" s="92" t="s">
        <v>168</v>
      </c>
      <c r="H4" s="92" t="s">
        <v>169</v>
      </c>
    </row>
    <row r="5" spans="1:8" x14ac:dyDescent="0.25">
      <c r="A5" s="97" t="str">
        <f>'Front Page'!A5</f>
        <v>Student 4</v>
      </c>
      <c r="B5" s="119"/>
      <c r="C5" s="100" t="b">
        <f t="shared" si="0"/>
        <v>0</v>
      </c>
      <c r="D5" s="113"/>
      <c r="E5" s="102" t="b">
        <f t="shared" si="1"/>
        <v>0</v>
      </c>
      <c r="F5" s="171" t="str">
        <f t="shared" si="2"/>
        <v/>
      </c>
      <c r="G5" s="92" t="s">
        <v>170</v>
      </c>
      <c r="H5" s="92" t="s">
        <v>171</v>
      </c>
    </row>
    <row r="6" spans="1:8" x14ac:dyDescent="0.25">
      <c r="A6" s="99" t="str">
        <f>'Front Page'!A6</f>
        <v>Student 5</v>
      </c>
      <c r="B6" s="62"/>
      <c r="C6" s="72" t="b">
        <f t="shared" si="0"/>
        <v>0</v>
      </c>
      <c r="D6" s="63"/>
      <c r="E6" s="90" t="b">
        <f t="shared" si="1"/>
        <v>0</v>
      </c>
      <c r="F6" s="166" t="str">
        <f t="shared" si="2"/>
        <v/>
      </c>
      <c r="G6" s="92" t="s">
        <v>172</v>
      </c>
      <c r="H6" s="92" t="s">
        <v>173</v>
      </c>
    </row>
    <row r="7" spans="1:8" x14ac:dyDescent="0.25">
      <c r="A7" s="97" t="str">
        <f>'Front Page'!A7</f>
        <v>Student 6</v>
      </c>
      <c r="B7" s="119"/>
      <c r="C7" s="100" t="b">
        <f t="shared" si="0"/>
        <v>0</v>
      </c>
      <c r="D7" s="113"/>
      <c r="E7" s="102" t="b">
        <f t="shared" si="1"/>
        <v>0</v>
      </c>
      <c r="F7" s="171" t="str">
        <f t="shared" si="2"/>
        <v/>
      </c>
    </row>
    <row r="8" spans="1:8" x14ac:dyDescent="0.25">
      <c r="A8" s="99" t="str">
        <f>'Front Page'!A8</f>
        <v>Student 7</v>
      </c>
      <c r="B8" s="62"/>
      <c r="C8" s="72" t="b">
        <f t="shared" si="0"/>
        <v>0</v>
      </c>
      <c r="D8" s="63"/>
      <c r="E8" s="90" t="b">
        <f t="shared" si="1"/>
        <v>0</v>
      </c>
      <c r="F8" s="166" t="str">
        <f t="shared" si="2"/>
        <v/>
      </c>
    </row>
    <row r="9" spans="1:8" x14ac:dyDescent="0.25">
      <c r="A9" s="97" t="str">
        <f>'Front Page'!A9</f>
        <v>Student 8</v>
      </c>
      <c r="B9" s="119"/>
      <c r="C9" s="100" t="b">
        <f t="shared" si="0"/>
        <v>0</v>
      </c>
      <c r="D9" s="113"/>
      <c r="E9" s="102" t="b">
        <f t="shared" si="1"/>
        <v>0</v>
      </c>
      <c r="F9" s="171" t="str">
        <f t="shared" si="2"/>
        <v/>
      </c>
    </row>
    <row r="10" spans="1:8" x14ac:dyDescent="0.25">
      <c r="A10" s="99" t="str">
        <f>'Front Page'!A10</f>
        <v>Student 9</v>
      </c>
      <c r="B10" s="62"/>
      <c r="C10" s="72" t="b">
        <f t="shared" si="0"/>
        <v>0</v>
      </c>
      <c r="D10" s="63"/>
      <c r="E10" s="90" t="b">
        <f t="shared" si="1"/>
        <v>0</v>
      </c>
      <c r="F10" s="166" t="str">
        <f t="shared" si="2"/>
        <v/>
      </c>
    </row>
    <row r="11" spans="1:8" x14ac:dyDescent="0.25">
      <c r="A11" s="97" t="str">
        <f>'Front Page'!A11</f>
        <v>Student 10</v>
      </c>
      <c r="B11" s="119"/>
      <c r="C11" s="100" t="b">
        <f t="shared" si="0"/>
        <v>0</v>
      </c>
      <c r="D11" s="113"/>
      <c r="E11" s="102" t="b">
        <f t="shared" si="1"/>
        <v>0</v>
      </c>
      <c r="F11" s="171" t="str">
        <f t="shared" si="2"/>
        <v/>
      </c>
    </row>
    <row r="12" spans="1:8" x14ac:dyDescent="0.25">
      <c r="A12" s="99" t="str">
        <f>'Front Page'!A12</f>
        <v>Student 11</v>
      </c>
      <c r="B12" s="62"/>
      <c r="C12" s="72" t="b">
        <f t="shared" si="0"/>
        <v>0</v>
      </c>
      <c r="D12" s="63"/>
      <c r="E12" s="90" t="b">
        <f t="shared" si="1"/>
        <v>0</v>
      </c>
      <c r="F12" s="166" t="str">
        <f t="shared" si="2"/>
        <v/>
      </c>
    </row>
    <row r="13" spans="1:8" x14ac:dyDescent="0.25">
      <c r="A13" s="97" t="str">
        <f>'Front Page'!A13</f>
        <v>Student 12</v>
      </c>
      <c r="B13" s="119"/>
      <c r="C13" s="100" t="b">
        <f t="shared" si="0"/>
        <v>0</v>
      </c>
      <c r="D13" s="113"/>
      <c r="E13" s="102" t="b">
        <f t="shared" si="1"/>
        <v>0</v>
      </c>
      <c r="F13" s="171" t="str">
        <f t="shared" si="2"/>
        <v/>
      </c>
    </row>
    <row r="14" spans="1:8" x14ac:dyDescent="0.25">
      <c r="A14" s="99" t="str">
        <f>'Front Page'!A14</f>
        <v>Student 13</v>
      </c>
      <c r="B14" s="62"/>
      <c r="C14" s="72" t="b">
        <f t="shared" si="0"/>
        <v>0</v>
      </c>
      <c r="D14" s="63"/>
      <c r="E14" s="90" t="b">
        <f t="shared" si="1"/>
        <v>0</v>
      </c>
      <c r="F14" s="166" t="str">
        <f t="shared" si="2"/>
        <v/>
      </c>
    </row>
    <row r="15" spans="1:8" x14ac:dyDescent="0.25">
      <c r="A15" s="97" t="str">
        <f>'Front Page'!A15</f>
        <v>Student 14</v>
      </c>
      <c r="B15" s="119"/>
      <c r="C15" s="100" t="b">
        <f t="shared" si="0"/>
        <v>0</v>
      </c>
      <c r="D15" s="113"/>
      <c r="E15" s="102" t="b">
        <f t="shared" si="1"/>
        <v>0</v>
      </c>
      <c r="F15" s="171" t="str">
        <f t="shared" si="2"/>
        <v/>
      </c>
    </row>
    <row r="16" spans="1:8" x14ac:dyDescent="0.25">
      <c r="A16" s="99" t="str">
        <f>'Front Page'!A16</f>
        <v>Student 15</v>
      </c>
      <c r="B16" s="62"/>
      <c r="C16" s="72" t="b">
        <f t="shared" si="0"/>
        <v>0</v>
      </c>
      <c r="D16" s="63"/>
      <c r="E16" s="90" t="b">
        <f t="shared" si="1"/>
        <v>0</v>
      </c>
      <c r="F16" s="166" t="str">
        <f t="shared" si="2"/>
        <v/>
      </c>
    </row>
    <row r="17" spans="1:6" x14ac:dyDescent="0.25">
      <c r="A17" s="97" t="str">
        <f>'Front Page'!A17</f>
        <v>Student 16</v>
      </c>
      <c r="B17" s="119"/>
      <c r="C17" s="100" t="b">
        <f t="shared" si="0"/>
        <v>0</v>
      </c>
      <c r="D17" s="113"/>
      <c r="E17" s="102" t="b">
        <f t="shared" si="1"/>
        <v>0</v>
      </c>
      <c r="F17" s="171" t="str">
        <f t="shared" si="2"/>
        <v/>
      </c>
    </row>
    <row r="18" spans="1:6" x14ac:dyDescent="0.25">
      <c r="A18" s="99" t="str">
        <f>'Front Page'!A18</f>
        <v>Student 17</v>
      </c>
      <c r="B18" s="62"/>
      <c r="C18" s="72" t="b">
        <f t="shared" si="0"/>
        <v>0</v>
      </c>
      <c r="D18" s="63"/>
      <c r="E18" s="90" t="b">
        <f t="shared" si="1"/>
        <v>0</v>
      </c>
      <c r="F18" s="166" t="str">
        <f t="shared" si="2"/>
        <v/>
      </c>
    </row>
    <row r="19" spans="1:6" x14ac:dyDescent="0.25">
      <c r="A19" s="97" t="str">
        <f>'Front Page'!A19</f>
        <v>Student 18</v>
      </c>
      <c r="B19" s="119"/>
      <c r="C19" s="100" t="b">
        <f t="shared" si="0"/>
        <v>0</v>
      </c>
      <c r="D19" s="113"/>
      <c r="E19" s="102" t="b">
        <f t="shared" si="1"/>
        <v>0</v>
      </c>
      <c r="F19" s="171" t="str">
        <f t="shared" si="2"/>
        <v/>
      </c>
    </row>
    <row r="20" spans="1:6" x14ac:dyDescent="0.25">
      <c r="A20" s="99" t="str">
        <f>'Front Page'!A20</f>
        <v>Student 19</v>
      </c>
      <c r="B20" s="62"/>
      <c r="C20" s="72" t="b">
        <f t="shared" si="0"/>
        <v>0</v>
      </c>
      <c r="D20" s="63"/>
      <c r="E20" s="90" t="b">
        <f t="shared" si="1"/>
        <v>0</v>
      </c>
      <c r="F20" s="166" t="str">
        <f t="shared" si="2"/>
        <v/>
      </c>
    </row>
    <row r="21" spans="1:6" x14ac:dyDescent="0.25">
      <c r="A21" s="97" t="str">
        <f>'Front Page'!A21</f>
        <v>Student 20</v>
      </c>
      <c r="B21" s="119"/>
      <c r="C21" s="100" t="b">
        <f t="shared" si="0"/>
        <v>0</v>
      </c>
      <c r="D21" s="113"/>
      <c r="E21" s="102" t="b">
        <f t="shared" si="1"/>
        <v>0</v>
      </c>
      <c r="F21" s="171" t="str">
        <f t="shared" si="2"/>
        <v/>
      </c>
    </row>
    <row r="22" spans="1:6" x14ac:dyDescent="0.25">
      <c r="A22" s="99" t="str">
        <f>'Front Page'!A22</f>
        <v>Student 21</v>
      </c>
      <c r="B22" s="62"/>
      <c r="C22" s="72" t="b">
        <f t="shared" si="0"/>
        <v>0</v>
      </c>
      <c r="D22" s="63"/>
      <c r="E22" s="90" t="b">
        <f t="shared" si="1"/>
        <v>0</v>
      </c>
      <c r="F22" s="166" t="str">
        <f t="shared" si="2"/>
        <v/>
      </c>
    </row>
    <row r="23" spans="1:6" x14ac:dyDescent="0.25">
      <c r="A23" s="97" t="str">
        <f>'Front Page'!A23</f>
        <v>Student 22</v>
      </c>
      <c r="B23" s="119"/>
      <c r="C23" s="100" t="b">
        <f t="shared" si="0"/>
        <v>0</v>
      </c>
      <c r="D23" s="113"/>
      <c r="E23" s="102" t="b">
        <f t="shared" si="1"/>
        <v>0</v>
      </c>
      <c r="F23" s="171" t="str">
        <f t="shared" si="2"/>
        <v/>
      </c>
    </row>
    <row r="24" spans="1:6" x14ac:dyDescent="0.25">
      <c r="A24" s="99" t="str">
        <f>'Front Page'!A24</f>
        <v>Student 23</v>
      </c>
      <c r="B24" s="62"/>
      <c r="C24" s="72" t="b">
        <f t="shared" si="0"/>
        <v>0</v>
      </c>
      <c r="D24" s="63"/>
      <c r="E24" s="90" t="b">
        <f t="shared" si="1"/>
        <v>0</v>
      </c>
      <c r="F24" s="166" t="str">
        <f t="shared" si="2"/>
        <v/>
      </c>
    </row>
    <row r="25" spans="1:6" x14ac:dyDescent="0.25">
      <c r="A25" s="97" t="str">
        <f>'Front Page'!A25</f>
        <v>Student 24</v>
      </c>
      <c r="B25" s="119"/>
      <c r="C25" s="100" t="b">
        <f t="shared" si="0"/>
        <v>0</v>
      </c>
      <c r="D25" s="113"/>
      <c r="E25" s="102" t="b">
        <f t="shared" si="1"/>
        <v>0</v>
      </c>
      <c r="F25" s="171" t="str">
        <f t="shared" si="2"/>
        <v/>
      </c>
    </row>
    <row r="26" spans="1:6" x14ac:dyDescent="0.25">
      <c r="A26" s="99" t="str">
        <f>'Front Page'!A26</f>
        <v>Student 25</v>
      </c>
      <c r="B26" s="62"/>
      <c r="C26" s="72" t="b">
        <f t="shared" si="0"/>
        <v>0</v>
      </c>
      <c r="D26" s="63"/>
      <c r="E26" s="90" t="b">
        <f t="shared" si="1"/>
        <v>0</v>
      </c>
      <c r="F26" s="166" t="str">
        <f t="shared" si="2"/>
        <v/>
      </c>
    </row>
    <row r="27" spans="1:6" x14ac:dyDescent="0.25">
      <c r="A27" s="97" t="str">
        <f>'Front Page'!A27</f>
        <v>Student 26</v>
      </c>
      <c r="B27" s="119"/>
      <c r="C27" s="100" t="b">
        <f t="shared" si="0"/>
        <v>0</v>
      </c>
      <c r="D27" s="113"/>
      <c r="E27" s="102" t="b">
        <f t="shared" si="1"/>
        <v>0</v>
      </c>
      <c r="F27" s="171" t="str">
        <f t="shared" si="2"/>
        <v/>
      </c>
    </row>
    <row r="28" spans="1:6" x14ac:dyDescent="0.25">
      <c r="A28" s="99" t="str">
        <f>'Front Page'!A28</f>
        <v>Student 27</v>
      </c>
      <c r="B28" s="62"/>
      <c r="C28" s="72" t="b">
        <f t="shared" si="0"/>
        <v>0</v>
      </c>
      <c r="D28" s="63"/>
      <c r="E28" s="90" t="b">
        <f t="shared" si="1"/>
        <v>0</v>
      </c>
      <c r="F28" s="166" t="str">
        <f t="shared" si="2"/>
        <v/>
      </c>
    </row>
    <row r="29" spans="1:6" x14ac:dyDescent="0.25">
      <c r="A29" s="97" t="str">
        <f>'Front Page'!A29</f>
        <v>Student 28</v>
      </c>
      <c r="B29" s="119"/>
      <c r="C29" s="100" t="b">
        <f t="shared" si="0"/>
        <v>0</v>
      </c>
      <c r="D29" s="113"/>
      <c r="E29" s="102" t="b">
        <f t="shared" si="1"/>
        <v>0</v>
      </c>
      <c r="F29" s="171" t="str">
        <f t="shared" si="2"/>
        <v/>
      </c>
    </row>
    <row r="30" spans="1:6" x14ac:dyDescent="0.25">
      <c r="A30" s="99" t="str">
        <f>'Front Page'!A30</f>
        <v>Student 29</v>
      </c>
      <c r="B30" s="62"/>
      <c r="C30" s="72" t="b">
        <f t="shared" si="0"/>
        <v>0</v>
      </c>
      <c r="D30" s="63"/>
      <c r="E30" s="90" t="b">
        <f t="shared" si="1"/>
        <v>0</v>
      </c>
      <c r="F30" s="166" t="str">
        <f t="shared" si="2"/>
        <v/>
      </c>
    </row>
    <row r="31" spans="1:6" x14ac:dyDescent="0.25">
      <c r="A31" s="97" t="str">
        <f>'Front Page'!A31</f>
        <v>Student 30</v>
      </c>
      <c r="B31" s="119"/>
      <c r="C31" s="100" t="b">
        <f t="shared" si="0"/>
        <v>0</v>
      </c>
      <c r="D31" s="113"/>
      <c r="E31" s="102" t="b">
        <f t="shared" si="1"/>
        <v>0</v>
      </c>
      <c r="F31" s="171" t="str">
        <f t="shared" si="2"/>
        <v/>
      </c>
    </row>
    <row r="32" spans="1:6" x14ac:dyDescent="0.25">
      <c r="A32" s="99" t="str">
        <f>'Front Page'!A32</f>
        <v>Student 31</v>
      </c>
      <c r="B32" s="62"/>
      <c r="C32" s="72" t="b">
        <f t="shared" si="0"/>
        <v>0</v>
      </c>
      <c r="D32" s="63"/>
      <c r="E32" s="90" t="b">
        <f t="shared" si="1"/>
        <v>0</v>
      </c>
      <c r="F32" s="166" t="str">
        <f t="shared" si="2"/>
        <v/>
      </c>
    </row>
    <row r="33" spans="1:8" x14ac:dyDescent="0.25">
      <c r="A33" s="97" t="str">
        <f>'Front Page'!A33</f>
        <v>Student 32</v>
      </c>
      <c r="B33" s="119"/>
      <c r="C33" s="100" t="b">
        <f t="shared" si="0"/>
        <v>0</v>
      </c>
      <c r="D33" s="113"/>
      <c r="E33" s="102" t="b">
        <f t="shared" si="1"/>
        <v>0</v>
      </c>
      <c r="F33" s="171" t="str">
        <f t="shared" si="2"/>
        <v/>
      </c>
    </row>
    <row r="34" spans="1:8" x14ac:dyDescent="0.25">
      <c r="A34" s="99" t="str">
        <f>'Front Page'!A34</f>
        <v>Student 33</v>
      </c>
      <c r="B34" s="62"/>
      <c r="C34" s="72" t="b">
        <f t="shared" si="0"/>
        <v>0</v>
      </c>
      <c r="D34" s="63"/>
      <c r="E34" s="90" t="b">
        <f t="shared" si="1"/>
        <v>0</v>
      </c>
      <c r="F34" s="166" t="str">
        <f t="shared" si="2"/>
        <v/>
      </c>
    </row>
    <row r="35" spans="1:8" x14ac:dyDescent="0.25">
      <c r="A35" s="97" t="str">
        <f>'Front Page'!A35</f>
        <v>Student 34</v>
      </c>
      <c r="B35" s="119"/>
      <c r="C35" s="100" t="b">
        <f t="shared" si="0"/>
        <v>0</v>
      </c>
      <c r="D35" s="113"/>
      <c r="E35" s="102" t="b">
        <f t="shared" si="1"/>
        <v>0</v>
      </c>
      <c r="F35" s="171" t="str">
        <f t="shared" si="2"/>
        <v/>
      </c>
    </row>
    <row r="36" spans="1:8" x14ac:dyDescent="0.25">
      <c r="A36" s="99" t="str">
        <f>'Front Page'!A36</f>
        <v>Student 35</v>
      </c>
      <c r="B36" s="62"/>
      <c r="C36" s="72" t="b">
        <f t="shared" si="0"/>
        <v>0</v>
      </c>
      <c r="D36" s="63"/>
      <c r="E36" s="90" t="b">
        <f t="shared" si="1"/>
        <v>0</v>
      </c>
      <c r="F36" s="166" t="str">
        <f t="shared" si="2"/>
        <v/>
      </c>
    </row>
    <row r="37" spans="1:8" x14ac:dyDescent="0.25">
      <c r="A37" s="97" t="str">
        <f>'Front Page'!A37</f>
        <v>Student 36</v>
      </c>
      <c r="B37" s="119"/>
      <c r="C37" s="100" t="b">
        <f t="shared" si="0"/>
        <v>0</v>
      </c>
      <c r="D37" s="113"/>
      <c r="E37" s="102" t="b">
        <f t="shared" si="1"/>
        <v>0</v>
      </c>
      <c r="F37" s="171" t="str">
        <f t="shared" si="2"/>
        <v/>
      </c>
    </row>
    <row r="38" spans="1:8" x14ac:dyDescent="0.25">
      <c r="A38" s="99" t="str">
        <f>'Front Page'!A38</f>
        <v>Student 37</v>
      </c>
      <c r="B38" s="62"/>
      <c r="C38" s="72" t="b">
        <f t="shared" si="0"/>
        <v>0</v>
      </c>
      <c r="D38" s="63"/>
      <c r="E38" s="90" t="b">
        <f t="shared" si="1"/>
        <v>0</v>
      </c>
      <c r="F38" s="166" t="str">
        <f t="shared" si="2"/>
        <v/>
      </c>
    </row>
    <row r="39" spans="1:8" x14ac:dyDescent="0.25">
      <c r="A39" s="167" t="str">
        <f>'Front Page'!A39</f>
        <v>Student 38</v>
      </c>
      <c r="B39" s="119"/>
      <c r="C39" s="100" t="b">
        <f t="shared" si="0"/>
        <v>0</v>
      </c>
      <c r="D39" s="113"/>
      <c r="E39" s="102" t="b">
        <f t="shared" si="1"/>
        <v>0</v>
      </c>
      <c r="F39" s="171" t="str">
        <f t="shared" si="2"/>
        <v/>
      </c>
    </row>
    <row r="40" spans="1:8" x14ac:dyDescent="0.25">
      <c r="A40" s="99" t="str">
        <f>'Front Page'!A40</f>
        <v>Student 39</v>
      </c>
      <c r="B40" s="62"/>
      <c r="C40" s="72" t="b">
        <f t="shared" si="0"/>
        <v>0</v>
      </c>
      <c r="D40" s="63"/>
      <c r="E40" s="90" t="b">
        <f t="shared" si="1"/>
        <v>0</v>
      </c>
      <c r="F40" s="166" t="str">
        <f t="shared" si="2"/>
        <v/>
      </c>
    </row>
    <row r="41" spans="1:8" s="135" customFormat="1" ht="16.5" thickBot="1" x14ac:dyDescent="0.3">
      <c r="A41" s="169" t="str">
        <f>'Front Page'!A41</f>
        <v>Student 40</v>
      </c>
      <c r="B41" s="120"/>
      <c r="C41" s="101" t="b">
        <f t="shared" si="0"/>
        <v>0</v>
      </c>
      <c r="D41" s="114"/>
      <c r="E41" s="103" t="b">
        <f t="shared" si="1"/>
        <v>0</v>
      </c>
      <c r="F41" s="170" t="str">
        <f t="shared" si="2"/>
        <v/>
      </c>
      <c r="G41" s="168"/>
      <c r="H41" s="168"/>
    </row>
    <row r="42" spans="1:8" ht="16.5" thickTop="1" x14ac:dyDescent="0.25"/>
  </sheetData>
  <sheetProtection sheet="1" objects="1" scenarios="1"/>
  <dataValidations count="2">
    <dataValidation type="list" allowBlank="1" showInputMessage="1" showErrorMessage="1" sqref="B2:B41">
      <formula1>$G$2:$G$6</formula1>
    </dataValidation>
    <dataValidation type="list" allowBlank="1" showInputMessage="1" showErrorMessage="1" sqref="D2:D41">
      <formula1>$H$2:$H$6</formula1>
    </dataValidation>
  </dataValidation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8" sqref="B8"/>
    </sheetView>
  </sheetViews>
  <sheetFormatPr defaultRowHeight="15.75" x14ac:dyDescent="0.25"/>
  <cols>
    <col min="1" max="1" width="20.625" style="110" customWidth="1"/>
    <col min="2" max="2" width="69.875" style="108" bestFit="1" customWidth="1"/>
    <col min="3" max="3" width="0" style="111" hidden="1" customWidth="1"/>
    <col min="4" max="4" width="69.875" style="108" bestFit="1" customWidth="1"/>
    <col min="5" max="5" width="0" style="111" hidden="1" customWidth="1"/>
    <col min="6" max="6" width="9" style="111"/>
    <col min="7" max="8" width="69.875" style="109" hidden="1" customWidth="1"/>
    <col min="9" max="16384" width="9" style="108"/>
  </cols>
  <sheetData>
    <row r="1" spans="1:8" s="106" customFormat="1" ht="32.1" customHeight="1" thickTop="1" thickBot="1" x14ac:dyDescent="0.3">
      <c r="A1" s="112">
        <v>9.8000000000000007</v>
      </c>
      <c r="B1" s="115" t="s">
        <v>174</v>
      </c>
      <c r="C1" s="116"/>
      <c r="D1" s="115" t="s">
        <v>175</v>
      </c>
      <c r="E1" s="117"/>
      <c r="F1" s="118" t="s">
        <v>44</v>
      </c>
      <c r="G1" s="107"/>
      <c r="H1" s="107"/>
    </row>
    <row r="2" spans="1:8" ht="16.5" thickTop="1" x14ac:dyDescent="0.25">
      <c r="A2" s="123" t="str">
        <f>'Front Page'!A2</f>
        <v>Student 1</v>
      </c>
      <c r="B2" s="58"/>
      <c r="C2" s="74" t="b">
        <f>IF(B2="5 - Willingly and enthusiastically participates to best of ability 95-100% of the time",5,IF(B2="4 - Willingly participates to best of ability 95-100% of the time",4,IF(B2="3 - Willingly participates to best of ability 80-90% of the time",3,IF(B2="2 - Willingly participates to best of ability less than 70% of the time",2,IF(B2="1 - Will not participate in activity",1)))))</f>
        <v>0</v>
      </c>
      <c r="D2" s="59"/>
      <c r="E2" s="78" t="b">
        <f>IF(D2="5 - Willingly and enthusiastically participates to best of ability 95-100% of the time",5,IF(D2="4 - Willingly participates to best of ability 95-100% of the time",4,IF(D2="3 - Willingly participates to best of ability 80-90% of the time",3,IF(D2="2 - Willingly participates to best of ability less than 70% of the time",2,IF(D2="1 - Will not participate in activity",1)))))</f>
        <v>0</v>
      </c>
      <c r="F2" s="162" t="str">
        <f>IFERROR(AVERAGE(C2, E2), "")</f>
        <v/>
      </c>
      <c r="G2" s="109" t="s">
        <v>176</v>
      </c>
      <c r="H2" s="109" t="s">
        <v>176</v>
      </c>
    </row>
    <row r="3" spans="1:8" x14ac:dyDescent="0.25">
      <c r="A3" s="121" t="str">
        <f>'Front Page'!A3</f>
        <v>Student 2</v>
      </c>
      <c r="B3" s="119"/>
      <c r="C3" s="100" t="b">
        <f t="shared" ref="C3:C41" si="0">IF(B3="5 - Willingly and enthusiastically participates to best of ability 95-100% of the time",5,IF(B3="4 - Willingly participates to best of ability 95-100% of the time",4,IF(B3="3 - Willingly participates to best of ability 80-90% of the time",3,IF(B3="2 - Willingly participates to best of ability less than 70% of the time",2,IF(B3="1 - Will not participate in activity",1)))))</f>
        <v>0</v>
      </c>
      <c r="D3" s="113"/>
      <c r="E3" s="102" t="b">
        <f t="shared" ref="E3:E41" si="1">IF(D3="5 - Willingly and enthusiastically participates to best of ability 95-100% of the time",5,IF(D3="4 - Willingly participates to best of ability 95-100% of the time",4,IF(D3="3 - Willingly participates to best of ability 80-90% of the time",3,IF(D3="2 - Willingly participates to best of ability less than 70% of the time",2,IF(D3="1 - Will not participate in activity",1)))))</f>
        <v>0</v>
      </c>
      <c r="F3" s="171" t="str">
        <f t="shared" ref="F3:F41" si="2">IFERROR(AVERAGE(C3, E3), "")</f>
        <v/>
      </c>
      <c r="G3" s="109" t="s">
        <v>177</v>
      </c>
      <c r="H3" s="109" t="s">
        <v>177</v>
      </c>
    </row>
    <row r="4" spans="1:8" x14ac:dyDescent="0.25">
      <c r="A4" s="123" t="str">
        <f>'Front Page'!A4</f>
        <v>Student 3</v>
      </c>
      <c r="B4" s="62"/>
      <c r="C4" s="72" t="b">
        <f t="shared" si="0"/>
        <v>0</v>
      </c>
      <c r="D4" s="63"/>
      <c r="E4" s="90" t="b">
        <f t="shared" si="1"/>
        <v>0</v>
      </c>
      <c r="F4" s="166" t="str">
        <f t="shared" si="2"/>
        <v/>
      </c>
      <c r="G4" s="109" t="s">
        <v>178</v>
      </c>
      <c r="H4" s="109" t="s">
        <v>178</v>
      </c>
    </row>
    <row r="5" spans="1:8" x14ac:dyDescent="0.25">
      <c r="A5" s="121" t="str">
        <f>'Front Page'!A5</f>
        <v>Student 4</v>
      </c>
      <c r="B5" s="119"/>
      <c r="C5" s="100" t="b">
        <f t="shared" si="0"/>
        <v>0</v>
      </c>
      <c r="D5" s="113"/>
      <c r="E5" s="102" t="b">
        <f t="shared" si="1"/>
        <v>0</v>
      </c>
      <c r="F5" s="171" t="str">
        <f t="shared" si="2"/>
        <v/>
      </c>
      <c r="G5" s="109" t="s">
        <v>179</v>
      </c>
      <c r="H5" s="109" t="s">
        <v>179</v>
      </c>
    </row>
    <row r="6" spans="1:8" x14ac:dyDescent="0.25">
      <c r="A6" s="123" t="str">
        <f>'Front Page'!A6</f>
        <v>Student 5</v>
      </c>
      <c r="B6" s="62"/>
      <c r="C6" s="72" t="b">
        <f t="shared" si="0"/>
        <v>0</v>
      </c>
      <c r="D6" s="63"/>
      <c r="E6" s="90" t="b">
        <f t="shared" si="1"/>
        <v>0</v>
      </c>
      <c r="F6" s="166" t="str">
        <f t="shared" si="2"/>
        <v/>
      </c>
      <c r="G6" s="109" t="s">
        <v>180</v>
      </c>
      <c r="H6" s="109" t="s">
        <v>180</v>
      </c>
    </row>
    <row r="7" spans="1:8" x14ac:dyDescent="0.25">
      <c r="A7" s="121" t="str">
        <f>'Front Page'!A7</f>
        <v>Student 6</v>
      </c>
      <c r="B7" s="119"/>
      <c r="C7" s="100" t="b">
        <f t="shared" si="0"/>
        <v>0</v>
      </c>
      <c r="D7" s="113"/>
      <c r="E7" s="102" t="b">
        <f t="shared" si="1"/>
        <v>0</v>
      </c>
      <c r="F7" s="171" t="str">
        <f t="shared" si="2"/>
        <v/>
      </c>
    </row>
    <row r="8" spans="1:8" x14ac:dyDescent="0.25">
      <c r="A8" s="123" t="str">
        <f>'Front Page'!A8</f>
        <v>Student 7</v>
      </c>
      <c r="B8" s="62"/>
      <c r="C8" s="72" t="b">
        <f t="shared" si="0"/>
        <v>0</v>
      </c>
      <c r="D8" s="63"/>
      <c r="E8" s="90" t="b">
        <f t="shared" si="1"/>
        <v>0</v>
      </c>
      <c r="F8" s="166" t="str">
        <f t="shared" si="2"/>
        <v/>
      </c>
    </row>
    <row r="9" spans="1:8" x14ac:dyDescent="0.25">
      <c r="A9" s="121" t="str">
        <f>'Front Page'!A9</f>
        <v>Student 8</v>
      </c>
      <c r="B9" s="119"/>
      <c r="C9" s="100" t="b">
        <f t="shared" si="0"/>
        <v>0</v>
      </c>
      <c r="D9" s="113"/>
      <c r="E9" s="102" t="b">
        <f t="shared" si="1"/>
        <v>0</v>
      </c>
      <c r="F9" s="171" t="str">
        <f t="shared" si="2"/>
        <v/>
      </c>
    </row>
    <row r="10" spans="1:8" x14ac:dyDescent="0.25">
      <c r="A10" s="123" t="str">
        <f>'Front Page'!A10</f>
        <v>Student 9</v>
      </c>
      <c r="B10" s="62"/>
      <c r="C10" s="72" t="b">
        <f t="shared" si="0"/>
        <v>0</v>
      </c>
      <c r="D10" s="63"/>
      <c r="E10" s="90" t="b">
        <f t="shared" si="1"/>
        <v>0</v>
      </c>
      <c r="F10" s="166" t="str">
        <f t="shared" si="2"/>
        <v/>
      </c>
    </row>
    <row r="11" spans="1:8" x14ac:dyDescent="0.25">
      <c r="A11" s="121" t="str">
        <f>'Front Page'!A11</f>
        <v>Student 10</v>
      </c>
      <c r="B11" s="119"/>
      <c r="C11" s="100" t="b">
        <f t="shared" si="0"/>
        <v>0</v>
      </c>
      <c r="D11" s="113"/>
      <c r="E11" s="102" t="b">
        <f t="shared" si="1"/>
        <v>0</v>
      </c>
      <c r="F11" s="171" t="str">
        <f t="shared" si="2"/>
        <v/>
      </c>
    </row>
    <row r="12" spans="1:8" x14ac:dyDescent="0.25">
      <c r="A12" s="123" t="str">
        <f>'Front Page'!A12</f>
        <v>Student 11</v>
      </c>
      <c r="B12" s="62"/>
      <c r="C12" s="72" t="b">
        <f t="shared" si="0"/>
        <v>0</v>
      </c>
      <c r="D12" s="63"/>
      <c r="E12" s="90" t="b">
        <f t="shared" si="1"/>
        <v>0</v>
      </c>
      <c r="F12" s="166" t="str">
        <f t="shared" si="2"/>
        <v/>
      </c>
    </row>
    <row r="13" spans="1:8" x14ac:dyDescent="0.25">
      <c r="A13" s="121" t="str">
        <f>'Front Page'!A13</f>
        <v>Student 12</v>
      </c>
      <c r="B13" s="119"/>
      <c r="C13" s="100" t="b">
        <f t="shared" si="0"/>
        <v>0</v>
      </c>
      <c r="D13" s="113"/>
      <c r="E13" s="102" t="b">
        <f t="shared" si="1"/>
        <v>0</v>
      </c>
      <c r="F13" s="171" t="str">
        <f t="shared" si="2"/>
        <v/>
      </c>
    </row>
    <row r="14" spans="1:8" x14ac:dyDescent="0.25">
      <c r="A14" s="123" t="str">
        <f>'Front Page'!A14</f>
        <v>Student 13</v>
      </c>
      <c r="B14" s="62"/>
      <c r="C14" s="72" t="b">
        <f t="shared" si="0"/>
        <v>0</v>
      </c>
      <c r="D14" s="63"/>
      <c r="E14" s="90" t="b">
        <f t="shared" si="1"/>
        <v>0</v>
      </c>
      <c r="F14" s="166" t="str">
        <f t="shared" si="2"/>
        <v/>
      </c>
    </row>
    <row r="15" spans="1:8" x14ac:dyDescent="0.25">
      <c r="A15" s="121" t="str">
        <f>'Front Page'!A15</f>
        <v>Student 14</v>
      </c>
      <c r="B15" s="119"/>
      <c r="C15" s="100" t="b">
        <f t="shared" si="0"/>
        <v>0</v>
      </c>
      <c r="D15" s="113"/>
      <c r="E15" s="102" t="b">
        <f t="shared" si="1"/>
        <v>0</v>
      </c>
      <c r="F15" s="171" t="str">
        <f t="shared" si="2"/>
        <v/>
      </c>
    </row>
    <row r="16" spans="1:8" x14ac:dyDescent="0.25">
      <c r="A16" s="123" t="str">
        <f>'Front Page'!A16</f>
        <v>Student 15</v>
      </c>
      <c r="B16" s="62"/>
      <c r="C16" s="72" t="b">
        <f t="shared" si="0"/>
        <v>0</v>
      </c>
      <c r="D16" s="63"/>
      <c r="E16" s="90" t="b">
        <f t="shared" si="1"/>
        <v>0</v>
      </c>
      <c r="F16" s="166" t="str">
        <f t="shared" si="2"/>
        <v/>
      </c>
    </row>
    <row r="17" spans="1:6" x14ac:dyDescent="0.25">
      <c r="A17" s="121" t="str">
        <f>'Front Page'!A17</f>
        <v>Student 16</v>
      </c>
      <c r="B17" s="119"/>
      <c r="C17" s="100" t="b">
        <f t="shared" si="0"/>
        <v>0</v>
      </c>
      <c r="D17" s="113"/>
      <c r="E17" s="102" t="b">
        <f t="shared" si="1"/>
        <v>0</v>
      </c>
      <c r="F17" s="171" t="str">
        <f t="shared" si="2"/>
        <v/>
      </c>
    </row>
    <row r="18" spans="1:6" x14ac:dyDescent="0.25">
      <c r="A18" s="123" t="str">
        <f>'Front Page'!A18</f>
        <v>Student 17</v>
      </c>
      <c r="B18" s="62"/>
      <c r="C18" s="72" t="b">
        <f t="shared" si="0"/>
        <v>0</v>
      </c>
      <c r="D18" s="63"/>
      <c r="E18" s="90" t="b">
        <f t="shared" si="1"/>
        <v>0</v>
      </c>
      <c r="F18" s="166" t="str">
        <f t="shared" si="2"/>
        <v/>
      </c>
    </row>
    <row r="19" spans="1:6" x14ac:dyDescent="0.25">
      <c r="A19" s="121" t="str">
        <f>'Front Page'!A19</f>
        <v>Student 18</v>
      </c>
      <c r="B19" s="119"/>
      <c r="C19" s="100" t="b">
        <f t="shared" si="0"/>
        <v>0</v>
      </c>
      <c r="D19" s="113"/>
      <c r="E19" s="102" t="b">
        <f t="shared" si="1"/>
        <v>0</v>
      </c>
      <c r="F19" s="171" t="str">
        <f t="shared" si="2"/>
        <v/>
      </c>
    </row>
    <row r="20" spans="1:6" x14ac:dyDescent="0.25">
      <c r="A20" s="123" t="str">
        <f>'Front Page'!A20</f>
        <v>Student 19</v>
      </c>
      <c r="B20" s="62"/>
      <c r="C20" s="72" t="b">
        <f t="shared" si="0"/>
        <v>0</v>
      </c>
      <c r="D20" s="63"/>
      <c r="E20" s="90" t="b">
        <f t="shared" si="1"/>
        <v>0</v>
      </c>
      <c r="F20" s="166" t="str">
        <f t="shared" si="2"/>
        <v/>
      </c>
    </row>
    <row r="21" spans="1:6" x14ac:dyDescent="0.25">
      <c r="A21" s="121" t="str">
        <f>'Front Page'!A21</f>
        <v>Student 20</v>
      </c>
      <c r="B21" s="119"/>
      <c r="C21" s="100" t="b">
        <f t="shared" si="0"/>
        <v>0</v>
      </c>
      <c r="D21" s="113"/>
      <c r="E21" s="102" t="b">
        <f t="shared" si="1"/>
        <v>0</v>
      </c>
      <c r="F21" s="171" t="str">
        <f t="shared" si="2"/>
        <v/>
      </c>
    </row>
    <row r="22" spans="1:6" x14ac:dyDescent="0.25">
      <c r="A22" s="123" t="str">
        <f>'Front Page'!A22</f>
        <v>Student 21</v>
      </c>
      <c r="B22" s="62"/>
      <c r="C22" s="72" t="b">
        <f t="shared" si="0"/>
        <v>0</v>
      </c>
      <c r="D22" s="63"/>
      <c r="E22" s="90" t="b">
        <f t="shared" si="1"/>
        <v>0</v>
      </c>
      <c r="F22" s="166" t="str">
        <f t="shared" si="2"/>
        <v/>
      </c>
    </row>
    <row r="23" spans="1:6" x14ac:dyDescent="0.25">
      <c r="A23" s="121" t="str">
        <f>'Front Page'!A23</f>
        <v>Student 22</v>
      </c>
      <c r="B23" s="119"/>
      <c r="C23" s="100" t="b">
        <f t="shared" si="0"/>
        <v>0</v>
      </c>
      <c r="D23" s="113"/>
      <c r="E23" s="102" t="b">
        <f t="shared" si="1"/>
        <v>0</v>
      </c>
      <c r="F23" s="171" t="str">
        <f t="shared" si="2"/>
        <v/>
      </c>
    </row>
    <row r="24" spans="1:6" x14ac:dyDescent="0.25">
      <c r="A24" s="123" t="str">
        <f>'Front Page'!A24</f>
        <v>Student 23</v>
      </c>
      <c r="B24" s="62"/>
      <c r="C24" s="72" t="b">
        <f t="shared" si="0"/>
        <v>0</v>
      </c>
      <c r="D24" s="63"/>
      <c r="E24" s="90" t="b">
        <f t="shared" si="1"/>
        <v>0</v>
      </c>
      <c r="F24" s="166" t="str">
        <f t="shared" si="2"/>
        <v/>
      </c>
    </row>
    <row r="25" spans="1:6" x14ac:dyDescent="0.25">
      <c r="A25" s="121" t="str">
        <f>'Front Page'!A25</f>
        <v>Student 24</v>
      </c>
      <c r="B25" s="119"/>
      <c r="C25" s="100" t="b">
        <f t="shared" si="0"/>
        <v>0</v>
      </c>
      <c r="D25" s="113"/>
      <c r="E25" s="102" t="b">
        <f t="shared" si="1"/>
        <v>0</v>
      </c>
      <c r="F25" s="171" t="str">
        <f t="shared" si="2"/>
        <v/>
      </c>
    </row>
    <row r="26" spans="1:6" x14ac:dyDescent="0.25">
      <c r="A26" s="123" t="str">
        <f>'Front Page'!A26</f>
        <v>Student 25</v>
      </c>
      <c r="B26" s="62"/>
      <c r="C26" s="72" t="b">
        <f t="shared" si="0"/>
        <v>0</v>
      </c>
      <c r="D26" s="63"/>
      <c r="E26" s="90" t="b">
        <f t="shared" si="1"/>
        <v>0</v>
      </c>
      <c r="F26" s="166" t="str">
        <f t="shared" si="2"/>
        <v/>
      </c>
    </row>
    <row r="27" spans="1:6" x14ac:dyDescent="0.25">
      <c r="A27" s="121" t="str">
        <f>'Front Page'!A27</f>
        <v>Student 26</v>
      </c>
      <c r="B27" s="119"/>
      <c r="C27" s="100" t="b">
        <f t="shared" si="0"/>
        <v>0</v>
      </c>
      <c r="D27" s="113"/>
      <c r="E27" s="102" t="b">
        <f t="shared" si="1"/>
        <v>0</v>
      </c>
      <c r="F27" s="171" t="str">
        <f t="shared" si="2"/>
        <v/>
      </c>
    </row>
    <row r="28" spans="1:6" x14ac:dyDescent="0.25">
      <c r="A28" s="123" t="str">
        <f>'Front Page'!A28</f>
        <v>Student 27</v>
      </c>
      <c r="B28" s="62"/>
      <c r="C28" s="72" t="b">
        <f t="shared" si="0"/>
        <v>0</v>
      </c>
      <c r="D28" s="63"/>
      <c r="E28" s="90" t="b">
        <f t="shared" si="1"/>
        <v>0</v>
      </c>
      <c r="F28" s="166" t="str">
        <f t="shared" si="2"/>
        <v/>
      </c>
    </row>
    <row r="29" spans="1:6" x14ac:dyDescent="0.25">
      <c r="A29" s="121" t="str">
        <f>'Front Page'!A29</f>
        <v>Student 28</v>
      </c>
      <c r="B29" s="119"/>
      <c r="C29" s="100" t="b">
        <f t="shared" si="0"/>
        <v>0</v>
      </c>
      <c r="D29" s="113"/>
      <c r="E29" s="102" t="b">
        <f t="shared" si="1"/>
        <v>0</v>
      </c>
      <c r="F29" s="171" t="str">
        <f t="shared" si="2"/>
        <v/>
      </c>
    </row>
    <row r="30" spans="1:6" x14ac:dyDescent="0.25">
      <c r="A30" s="123" t="str">
        <f>'Front Page'!A30</f>
        <v>Student 29</v>
      </c>
      <c r="B30" s="62"/>
      <c r="C30" s="72" t="b">
        <f t="shared" si="0"/>
        <v>0</v>
      </c>
      <c r="D30" s="63"/>
      <c r="E30" s="90" t="b">
        <f t="shared" si="1"/>
        <v>0</v>
      </c>
      <c r="F30" s="166" t="str">
        <f t="shared" si="2"/>
        <v/>
      </c>
    </row>
    <row r="31" spans="1:6" x14ac:dyDescent="0.25">
      <c r="A31" s="121" t="str">
        <f>'Front Page'!A31</f>
        <v>Student 30</v>
      </c>
      <c r="B31" s="119"/>
      <c r="C31" s="100" t="b">
        <f t="shared" si="0"/>
        <v>0</v>
      </c>
      <c r="D31" s="113"/>
      <c r="E31" s="102" t="b">
        <f t="shared" si="1"/>
        <v>0</v>
      </c>
      <c r="F31" s="171" t="str">
        <f t="shared" si="2"/>
        <v/>
      </c>
    </row>
    <row r="32" spans="1:6" x14ac:dyDescent="0.25">
      <c r="A32" s="123" t="str">
        <f>'Front Page'!A32</f>
        <v>Student 31</v>
      </c>
      <c r="B32" s="62"/>
      <c r="C32" s="72" t="b">
        <f t="shared" si="0"/>
        <v>0</v>
      </c>
      <c r="D32" s="63"/>
      <c r="E32" s="90" t="b">
        <f t="shared" si="1"/>
        <v>0</v>
      </c>
      <c r="F32" s="166" t="str">
        <f t="shared" si="2"/>
        <v/>
      </c>
    </row>
    <row r="33" spans="1:6" x14ac:dyDescent="0.25">
      <c r="A33" s="121" t="str">
        <f>'Front Page'!A33</f>
        <v>Student 32</v>
      </c>
      <c r="B33" s="119"/>
      <c r="C33" s="100" t="b">
        <f t="shared" si="0"/>
        <v>0</v>
      </c>
      <c r="D33" s="113"/>
      <c r="E33" s="102" t="b">
        <f t="shared" si="1"/>
        <v>0</v>
      </c>
      <c r="F33" s="171" t="str">
        <f t="shared" si="2"/>
        <v/>
      </c>
    </row>
    <row r="34" spans="1:6" x14ac:dyDescent="0.25">
      <c r="A34" s="123" t="str">
        <f>'Front Page'!A34</f>
        <v>Student 33</v>
      </c>
      <c r="B34" s="62"/>
      <c r="C34" s="72" t="b">
        <f t="shared" si="0"/>
        <v>0</v>
      </c>
      <c r="D34" s="63"/>
      <c r="E34" s="90" t="b">
        <f t="shared" si="1"/>
        <v>0</v>
      </c>
      <c r="F34" s="166" t="str">
        <f t="shared" si="2"/>
        <v/>
      </c>
    </row>
    <row r="35" spans="1:6" x14ac:dyDescent="0.25">
      <c r="A35" s="121" t="str">
        <f>'Front Page'!A35</f>
        <v>Student 34</v>
      </c>
      <c r="B35" s="119"/>
      <c r="C35" s="100" t="b">
        <f t="shared" si="0"/>
        <v>0</v>
      </c>
      <c r="D35" s="113"/>
      <c r="E35" s="102" t="b">
        <f t="shared" si="1"/>
        <v>0</v>
      </c>
      <c r="F35" s="171" t="str">
        <f t="shared" si="2"/>
        <v/>
      </c>
    </row>
    <row r="36" spans="1:6" x14ac:dyDescent="0.25">
      <c r="A36" s="123" t="str">
        <f>'Front Page'!A36</f>
        <v>Student 35</v>
      </c>
      <c r="B36" s="62"/>
      <c r="C36" s="72" t="b">
        <f t="shared" si="0"/>
        <v>0</v>
      </c>
      <c r="D36" s="63"/>
      <c r="E36" s="90" t="b">
        <f t="shared" si="1"/>
        <v>0</v>
      </c>
      <c r="F36" s="166" t="str">
        <f t="shared" si="2"/>
        <v/>
      </c>
    </row>
    <row r="37" spans="1:6" x14ac:dyDescent="0.25">
      <c r="A37" s="121" t="str">
        <f>'Front Page'!A37</f>
        <v>Student 36</v>
      </c>
      <c r="B37" s="119"/>
      <c r="C37" s="100" t="b">
        <f t="shared" si="0"/>
        <v>0</v>
      </c>
      <c r="D37" s="113"/>
      <c r="E37" s="102" t="b">
        <f t="shared" si="1"/>
        <v>0</v>
      </c>
      <c r="F37" s="171" t="str">
        <f t="shared" si="2"/>
        <v/>
      </c>
    </row>
    <row r="38" spans="1:6" x14ac:dyDescent="0.25">
      <c r="A38" s="123" t="str">
        <f>'Front Page'!A38</f>
        <v>Student 37</v>
      </c>
      <c r="B38" s="62"/>
      <c r="C38" s="72" t="b">
        <f t="shared" si="0"/>
        <v>0</v>
      </c>
      <c r="D38" s="63"/>
      <c r="E38" s="90" t="b">
        <f t="shared" si="1"/>
        <v>0</v>
      </c>
      <c r="F38" s="166" t="str">
        <f t="shared" si="2"/>
        <v/>
      </c>
    </row>
    <row r="39" spans="1:6" x14ac:dyDescent="0.25">
      <c r="A39" s="121" t="str">
        <f>'Front Page'!A39</f>
        <v>Student 38</v>
      </c>
      <c r="B39" s="119"/>
      <c r="C39" s="100" t="b">
        <f t="shared" si="0"/>
        <v>0</v>
      </c>
      <c r="D39" s="113"/>
      <c r="E39" s="102" t="b">
        <f t="shared" si="1"/>
        <v>0</v>
      </c>
      <c r="F39" s="171" t="str">
        <f t="shared" si="2"/>
        <v/>
      </c>
    </row>
    <row r="40" spans="1:6" x14ac:dyDescent="0.25">
      <c r="A40" s="123" t="str">
        <f>'Front Page'!A40</f>
        <v>Student 39</v>
      </c>
      <c r="B40" s="62"/>
      <c r="C40" s="72" t="b">
        <f t="shared" si="0"/>
        <v>0</v>
      </c>
      <c r="D40" s="63"/>
      <c r="E40" s="90" t="b">
        <f t="shared" si="1"/>
        <v>0</v>
      </c>
      <c r="F40" s="166" t="str">
        <f t="shared" si="2"/>
        <v/>
      </c>
    </row>
    <row r="41" spans="1:6" ht="16.5" thickBot="1" x14ac:dyDescent="0.3">
      <c r="A41" s="122" t="str">
        <f>'Front Page'!A41</f>
        <v>Student 40</v>
      </c>
      <c r="B41" s="120"/>
      <c r="C41" s="101" t="b">
        <f t="shared" si="0"/>
        <v>0</v>
      </c>
      <c r="D41" s="114"/>
      <c r="E41" s="103" t="b">
        <f t="shared" si="1"/>
        <v>0</v>
      </c>
      <c r="F41" s="170" t="str">
        <f t="shared" si="2"/>
        <v/>
      </c>
    </row>
    <row r="42" spans="1:6" ht="16.5" thickTop="1" x14ac:dyDescent="0.25"/>
  </sheetData>
  <sheetProtection sheet="1" objects="1" scenarios="1"/>
  <dataValidations count="2">
    <dataValidation type="list" allowBlank="1" showInputMessage="1" showErrorMessage="1" sqref="B2:B41">
      <formula1>$G$2:$G$6</formula1>
    </dataValidation>
    <dataValidation type="list" allowBlank="1" showInputMessage="1" showErrorMessage="1" sqref="D2:D41">
      <formula1>$H$2:$H$6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Front Page</vt:lpstr>
      <vt:lpstr>9.1</vt:lpstr>
      <vt:lpstr>9.2</vt:lpstr>
      <vt:lpstr>9.3</vt:lpstr>
      <vt:lpstr>9.4</vt:lpstr>
      <vt:lpstr>9.5</vt:lpstr>
      <vt:lpstr>9.6</vt:lpstr>
      <vt:lpstr>9.7</vt:lpstr>
      <vt:lpstr>9.8</vt:lpstr>
      <vt:lpstr>9.9</vt:lpstr>
      <vt:lpstr>9.10</vt:lpstr>
      <vt:lpstr>9.11</vt:lpstr>
      <vt:lpstr>9.12</vt:lpstr>
      <vt:lpstr>9.13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Pat Telfer</cp:lastModifiedBy>
  <cp:revision/>
  <dcterms:created xsi:type="dcterms:W3CDTF">2016-04-15T20:30:12Z</dcterms:created>
  <dcterms:modified xsi:type="dcterms:W3CDTF">2017-03-07T21:25:47Z</dcterms:modified>
  <cp:category/>
  <cp:contentStatus/>
</cp:coreProperties>
</file>